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727"/>
  <workbookPr/>
  <mc:AlternateContent xmlns:mc="http://schemas.openxmlformats.org/markup-compatibility/2006">
    <mc:Choice Requires="x15">
      <x15ac:absPath xmlns:x15ac="http://schemas.microsoft.com/office/spreadsheetml/2010/11/ac" url="G:\实习生钟知彤\0729\冲洋村\"/>
    </mc:Choice>
  </mc:AlternateContent>
  <xr:revisionPtr revIDLastSave="0" documentId="8_{FC207417-836E-418F-A791-4BE9AAE9EFC3}" xr6:coauthVersionLast="43" xr6:coauthVersionMax="43" xr10:uidLastSave="{00000000-0000-0000-0000-000000000000}"/>
  <bookViews>
    <workbookView xWindow="-120" yWindow="-120" windowWidth="29040" windowHeight="15840" xr2:uid="{00000000-000D-0000-FFFF-FFFF00000000}"/>
  </bookViews>
  <sheets>
    <sheet name="冲洋" sheetId="6" r:id="rId1"/>
    <sheet name="Sheet2" sheetId="3" r:id="rId2"/>
  </sheet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G14" i="6" l="1"/>
  <c r="G11" i="6" l="1"/>
  <c r="G10" i="6"/>
  <c r="G15" i="6"/>
  <c r="G9" i="6"/>
  <c r="G7" i="6"/>
  <c r="G6" i="6"/>
  <c r="G5" i="6"/>
  <c r="G4" i="6"/>
  <c r="G3" i="6"/>
  <c r="G2" i="6" l="1"/>
  <c r="G16" i="6" l="1"/>
  <c r="B3" i="6"/>
  <c r="B4" i="6" s="1"/>
  <c r="B5" i="6" s="1"/>
  <c r="B6" i="6" s="1"/>
  <c r="B7" i="6" s="1"/>
  <c r="B8" i="6" s="1"/>
  <c r="B9" i="6" s="1"/>
  <c r="B10" i="6" s="1"/>
  <c r="B11" i="6" s="1"/>
  <c r="B12" i="6" s="1"/>
  <c r="B13" i="6" s="1"/>
  <c r="B14" i="6" s="1"/>
  <c r="B15" i="6" s="1"/>
</calcChain>
</file>

<file path=xl/sharedStrings.xml><?xml version="1.0" encoding="utf-8"?>
<sst xmlns="http://schemas.openxmlformats.org/spreadsheetml/2006/main" count="183" uniqueCount="122">
  <si>
    <t>序号</t>
  </si>
  <si>
    <t>项目类型</t>
  </si>
  <si>
    <t>项目名称</t>
  </si>
  <si>
    <t>规模</t>
  </si>
  <si>
    <t>单价</t>
  </si>
  <si>
    <t>投资规划估算（万元）</t>
  </si>
  <si>
    <t>备注</t>
  </si>
  <si>
    <t>垃圾处理</t>
  </si>
  <si>
    <t>巷道乱堆乱放清理</t>
  </si>
  <si>
    <t>——</t>
  </si>
  <si>
    <t>现状整治</t>
  </si>
  <si>
    <t>存量垃圾清理</t>
  </si>
  <si>
    <t>沟渠池塘溪河清理</t>
  </si>
  <si>
    <t>垃圾收集点</t>
  </si>
  <si>
    <t>污水处理</t>
  </si>
  <si>
    <t>污水处理设施</t>
  </si>
  <si>
    <t>20㎡</t>
  </si>
  <si>
    <t>2100元/人</t>
  </si>
  <si>
    <t>规划新建</t>
  </si>
  <si>
    <t>排水管道</t>
  </si>
  <si>
    <t>农房整治</t>
  </si>
  <si>
    <t>危旧房拆除</t>
  </si>
  <si>
    <t>200/㎡</t>
  </si>
  <si>
    <t>旧屋修缮</t>
  </si>
  <si>
    <t>村道硬化</t>
  </si>
  <si>
    <t>巷道硬化</t>
  </si>
  <si>
    <t>150/㎡</t>
  </si>
  <si>
    <t>设施完善</t>
  </si>
  <si>
    <t>公共服务站</t>
  </si>
  <si>
    <t>保留现状</t>
  </si>
  <si>
    <t>宣传栏</t>
  </si>
  <si>
    <t>文化楼</t>
  </si>
  <si>
    <t>文化休闲广场</t>
  </si>
  <si>
    <t>篮球场</t>
  </si>
  <si>
    <t>健身设施</t>
  </si>
  <si>
    <t>1处</t>
  </si>
  <si>
    <t>绿化美化</t>
  </si>
  <si>
    <t>生态小公园</t>
  </si>
  <si>
    <t>25/㎡</t>
  </si>
  <si>
    <t>风水塘</t>
  </si>
  <si>
    <t>环水游步径</t>
  </si>
  <si>
    <t>100/㎡</t>
  </si>
  <si>
    <t>入口标志</t>
  </si>
  <si>
    <t>其它设施</t>
  </si>
  <si>
    <t>给水管道</t>
  </si>
  <si>
    <t>消防水源点</t>
  </si>
  <si>
    <t>公共厕所</t>
  </si>
  <si>
    <t>生态停车场</t>
  </si>
  <si>
    <t>总计</t>
  </si>
  <si>
    <t>现状整治</t>
    <phoneticPr fontId="1" type="noConversion"/>
  </si>
  <si>
    <t>水塔</t>
    <phoneticPr fontId="1" type="noConversion"/>
  </si>
  <si>
    <t>1处</t>
    <phoneticPr fontId="1" type="noConversion"/>
  </si>
  <si>
    <t>3处</t>
    <phoneticPr fontId="1" type="noConversion"/>
  </si>
  <si>
    <t>小学</t>
    <phoneticPr fontId="1" type="noConversion"/>
  </si>
  <si>
    <t>门楼</t>
    <phoneticPr fontId="1" type="noConversion"/>
  </si>
  <si>
    <t>卫生站</t>
    <phoneticPr fontId="1" type="noConversion"/>
  </si>
  <si>
    <t>3000㎡</t>
    <phoneticPr fontId="1" type="noConversion"/>
  </si>
  <si>
    <t>500㎡</t>
    <phoneticPr fontId="1" type="noConversion"/>
  </si>
  <si>
    <t>2处，30㎡/处</t>
    <phoneticPr fontId="1" type="noConversion"/>
  </si>
  <si>
    <t>1200㎡</t>
    <phoneticPr fontId="1" type="noConversion"/>
  </si>
  <si>
    <t>600㎡/处</t>
    <phoneticPr fontId="1" type="noConversion"/>
  </si>
  <si>
    <t>生态农田景观</t>
    <phoneticPr fontId="3" type="noConversion"/>
  </si>
  <si>
    <t>石像</t>
    <phoneticPr fontId="2" type="noConversion"/>
  </si>
  <si>
    <t>古井</t>
    <phoneticPr fontId="2" type="noConversion"/>
  </si>
  <si>
    <t>修缮</t>
    <phoneticPr fontId="2" type="noConversion"/>
  </si>
  <si>
    <t>保护</t>
    <phoneticPr fontId="2" type="noConversion"/>
  </si>
  <si>
    <t>古树</t>
    <phoneticPr fontId="1" type="noConversion"/>
  </si>
  <si>
    <t>碉楼</t>
  </si>
  <si>
    <t>㎡</t>
    <phoneticPr fontId="1" type="noConversion"/>
  </si>
  <si>
    <t>10㎡/处</t>
    <phoneticPr fontId="1" type="noConversion"/>
  </si>
  <si>
    <t>5㎡/处</t>
    <phoneticPr fontId="1" type="noConversion"/>
  </si>
  <si>
    <t>——</t>
    <phoneticPr fontId="1" type="noConversion"/>
  </si>
  <si>
    <t>现状保护</t>
  </si>
  <si>
    <t>110㎡/处</t>
    <phoneticPr fontId="1" type="noConversion"/>
  </si>
  <si>
    <t>10~30</t>
    <phoneticPr fontId="1" type="noConversion"/>
  </si>
  <si>
    <t>5~20</t>
    <phoneticPr fontId="1" type="noConversion"/>
  </si>
  <si>
    <t>50㎡</t>
    <phoneticPr fontId="1" type="noConversion"/>
  </si>
  <si>
    <t>5~10</t>
    <phoneticPr fontId="1" type="noConversion"/>
  </si>
  <si>
    <t>传统风貌建（构）筑物</t>
    <phoneticPr fontId="1" type="noConversion"/>
  </si>
  <si>
    <t>序号</t>
    <phoneticPr fontId="2" type="noConversion"/>
  </si>
  <si>
    <t>项目类型</t>
    <phoneticPr fontId="2" type="noConversion"/>
  </si>
  <si>
    <t>项目名称</t>
    <phoneticPr fontId="2" type="noConversion"/>
  </si>
  <si>
    <t>备注</t>
    <phoneticPr fontId="2" type="noConversion"/>
  </si>
  <si>
    <t>——</t>
    <phoneticPr fontId="2" type="noConversion"/>
  </si>
  <si>
    <t>垃圾收集点</t>
    <phoneticPr fontId="2" type="noConversion"/>
  </si>
  <si>
    <t>污水处理设施</t>
    <phoneticPr fontId="2" type="noConversion"/>
  </si>
  <si>
    <t>村道硬化</t>
    <phoneticPr fontId="2" type="noConversion"/>
  </si>
  <si>
    <t>文化楼</t>
    <phoneticPr fontId="2" type="noConversion"/>
  </si>
  <si>
    <t>生态小公园</t>
    <phoneticPr fontId="2" type="noConversion"/>
  </si>
  <si>
    <t>入口标志</t>
    <phoneticPr fontId="2" type="noConversion"/>
  </si>
  <si>
    <t>公共厕所</t>
    <phoneticPr fontId="2" type="noConversion"/>
  </si>
  <si>
    <t>规划新建</t>
    <phoneticPr fontId="2" type="noConversion"/>
  </si>
  <si>
    <t>文化休闲广场/停车场</t>
    <phoneticPr fontId="2" type="noConversion"/>
  </si>
  <si>
    <t>历史文化保护</t>
  </si>
  <si>
    <t>环境治理</t>
    <phoneticPr fontId="2" type="noConversion"/>
  </si>
  <si>
    <t>投资估算（万元）</t>
    <phoneticPr fontId="2" type="noConversion"/>
  </si>
  <si>
    <t>规模（㎡/m/座）</t>
    <phoneticPr fontId="1" type="noConversion"/>
  </si>
  <si>
    <t>总计</t>
    <phoneticPr fontId="1" type="noConversion"/>
  </si>
  <si>
    <t>历史建筑/传统风貌建筑</t>
    <phoneticPr fontId="2" type="noConversion"/>
  </si>
  <si>
    <t>100元/㎡</t>
  </si>
  <si>
    <t>100元/㎡</t>
    <phoneticPr fontId="2" type="noConversion"/>
  </si>
  <si>
    <t>建设标准（元/㎡、m、座）</t>
    <phoneticPr fontId="2" type="noConversion"/>
  </si>
  <si>
    <t>150元/㎡</t>
    <phoneticPr fontId="2" type="noConversion"/>
  </si>
  <si>
    <t>1.5万/座</t>
    <phoneticPr fontId="1" type="noConversion"/>
  </si>
  <si>
    <t>10万/座</t>
    <phoneticPr fontId="2" type="noConversion"/>
  </si>
  <si>
    <t>2万/座</t>
    <phoneticPr fontId="2" type="noConversion"/>
  </si>
  <si>
    <t>5万/座</t>
    <phoneticPr fontId="2" type="noConversion"/>
  </si>
  <si>
    <t>10万/村</t>
    <phoneticPr fontId="2" type="noConversion"/>
  </si>
  <si>
    <t>20万/村</t>
    <phoneticPr fontId="2" type="noConversion"/>
  </si>
  <si>
    <t>村道亮化</t>
    <phoneticPr fontId="1" type="noConversion"/>
  </si>
  <si>
    <t>80-120㎡，30万/座</t>
    <phoneticPr fontId="1" type="noConversion"/>
  </si>
  <si>
    <t>30㎡，4.5万/座</t>
    <phoneticPr fontId="2" type="noConversion"/>
  </si>
  <si>
    <t>4000元/盏</t>
    <phoneticPr fontId="1" type="noConversion"/>
  </si>
  <si>
    <t>修缮维护</t>
    <phoneticPr fontId="2" type="noConversion"/>
  </si>
  <si>
    <t>巷道美化</t>
    <phoneticPr fontId="1" type="noConversion"/>
  </si>
  <si>
    <t>规划新建，配置图书室、电子阅览室等功能</t>
    <phoneticPr fontId="2" type="noConversion"/>
  </si>
  <si>
    <t>整村统筹建设</t>
    <phoneticPr fontId="1" type="noConversion"/>
  </si>
  <si>
    <t>篮球场/排球场</t>
    <phoneticPr fontId="2" type="noConversion"/>
  </si>
  <si>
    <t>广场适配建宣传栏、健身设施，停车场结合广场设置</t>
    <phoneticPr fontId="2" type="noConversion"/>
  </si>
  <si>
    <t>排水管道</t>
    <phoneticPr fontId="1" type="noConversion"/>
  </si>
  <si>
    <t>200元/m</t>
    <phoneticPr fontId="2" type="noConversion"/>
  </si>
  <si>
    <t>自然村——月明村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</si>
</sst>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_ "/>
  </numFmts>
  <fonts count="8" x14ac:knownFonts="1">
    <font>
      <sz val="11"/>
      <color theme="1"/>
      <name val="宋体"/>
      <charset val="134"/>
      <scheme val="minor"/>
    </font>
    <font>
      <sz val="9"/>
      <name val="宋体"/>
      <family val="3"/>
      <charset val="134"/>
      <scheme val="minor"/>
    </font>
    <font>
      <sz val="9"/>
      <name val="宋体"/>
      <family val="2"/>
      <charset val="134"/>
      <scheme val="minor"/>
    </font>
    <font>
      <sz val="9"/>
      <name val="宋体"/>
      <family val="3"/>
      <charset val="134"/>
      <scheme val="minor"/>
    </font>
    <font>
      <b/>
      <sz val="10.5"/>
      <color theme="1"/>
      <name val="宋体"/>
      <family val="3"/>
      <charset val="134"/>
      <scheme val="minor"/>
    </font>
    <font>
      <sz val="10.5"/>
      <color theme="1"/>
      <name val="宋体"/>
      <family val="3"/>
      <charset val="134"/>
      <scheme val="minor"/>
    </font>
    <font>
      <sz val="10"/>
      <color theme="1"/>
      <name val="宋体"/>
      <family val="3"/>
      <charset val="134"/>
      <scheme val="minor"/>
    </font>
    <font>
      <b/>
      <sz val="10"/>
      <color theme="1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0">
    <xf numFmtId="0" fontId="0" fillId="0" borderId="0" xfId="0">
      <alignment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58" fontId="5" fillId="0" borderId="1" xfId="0" applyNumberFormat="1" applyFont="1" applyBorder="1" applyAlignment="1">
      <alignment horizontal="center" vertical="center"/>
    </xf>
    <xf numFmtId="0" fontId="5" fillId="0" borderId="0" xfId="0" applyFont="1">
      <alignment vertical="center"/>
    </xf>
    <xf numFmtId="0" fontId="5" fillId="0" borderId="0" xfId="0" applyFont="1" applyAlignment="1">
      <alignment horizontal="center" vertical="center"/>
    </xf>
    <xf numFmtId="0" fontId="5" fillId="0" borderId="1" xfId="0" applyFont="1" applyBorder="1" applyAlignment="1">
      <alignment vertical="center"/>
    </xf>
    <xf numFmtId="0" fontId="5" fillId="0" borderId="1" xfId="0" applyFont="1" applyBorder="1">
      <alignment vertical="center"/>
    </xf>
    <xf numFmtId="0" fontId="6" fillId="0" borderId="0" xfId="0" applyFont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77"/>
  <sheetViews>
    <sheetView tabSelected="1" zoomScaleNormal="100" workbookViewId="0">
      <selection activeCell="A17" sqref="A17:H427"/>
    </sheetView>
  </sheetViews>
  <sheetFormatPr defaultRowHeight="12" x14ac:dyDescent="0.15"/>
  <cols>
    <col min="1" max="1" width="14.5" style="12" customWidth="1"/>
    <col min="2" max="2" width="9" style="12"/>
    <col min="3" max="3" width="15.25" style="12" customWidth="1"/>
    <col min="4" max="4" width="23.875" style="12" customWidth="1"/>
    <col min="5" max="5" width="20.75" style="12" customWidth="1"/>
    <col min="6" max="6" width="34.75" style="12" customWidth="1"/>
    <col min="7" max="8" width="22.125" style="12" customWidth="1"/>
    <col min="9" max="9" width="24.5" style="12" customWidth="1"/>
    <col min="10" max="10" width="19.875" style="12" customWidth="1"/>
    <col min="11" max="16384" width="9" style="12"/>
  </cols>
  <sheetData>
    <row r="1" spans="1:8" x14ac:dyDescent="0.15">
      <c r="A1" s="12" t="s">
        <v>121</v>
      </c>
      <c r="B1" s="13" t="s">
        <v>79</v>
      </c>
      <c r="C1" s="13" t="s">
        <v>80</v>
      </c>
      <c r="D1" s="13" t="s">
        <v>81</v>
      </c>
      <c r="E1" s="13" t="s">
        <v>96</v>
      </c>
      <c r="F1" s="13" t="s">
        <v>101</v>
      </c>
      <c r="G1" s="13" t="s">
        <v>95</v>
      </c>
      <c r="H1" s="13" t="s">
        <v>82</v>
      </c>
    </row>
    <row r="2" spans="1:8" x14ac:dyDescent="0.15">
      <c r="B2" s="14">
        <v>1</v>
      </c>
      <c r="C2" s="15" t="s">
        <v>86</v>
      </c>
      <c r="D2" s="15" t="s">
        <v>86</v>
      </c>
      <c r="E2" s="15">
        <v>0</v>
      </c>
      <c r="F2" s="15" t="s">
        <v>99</v>
      </c>
      <c r="G2" s="16">
        <f>E2*4*100/10000</f>
        <v>0</v>
      </c>
      <c r="H2" s="15" t="s">
        <v>83</v>
      </c>
    </row>
    <row r="3" spans="1:8" ht="24" x14ac:dyDescent="0.15">
      <c r="B3" s="14">
        <f>B2+1</f>
        <v>2</v>
      </c>
      <c r="C3" s="18" t="s">
        <v>27</v>
      </c>
      <c r="D3" s="15" t="s">
        <v>87</v>
      </c>
      <c r="E3" s="15">
        <v>1</v>
      </c>
      <c r="F3" s="15" t="s">
        <v>110</v>
      </c>
      <c r="G3" s="16">
        <f>E3*30</f>
        <v>30</v>
      </c>
      <c r="H3" s="15" t="s">
        <v>115</v>
      </c>
    </row>
    <row r="4" spans="1:8" ht="24" x14ac:dyDescent="0.15">
      <c r="B4" s="14">
        <f t="shared" ref="B4:B15" si="0">B3+1</f>
        <v>3</v>
      </c>
      <c r="C4" s="19"/>
      <c r="D4" s="15" t="s">
        <v>92</v>
      </c>
      <c r="E4" s="15">
        <v>1817</v>
      </c>
      <c r="F4" s="15" t="s">
        <v>100</v>
      </c>
      <c r="G4" s="16">
        <f>E4*100/10000</f>
        <v>18.170000000000002</v>
      </c>
      <c r="H4" s="15" t="s">
        <v>118</v>
      </c>
    </row>
    <row r="5" spans="1:8" x14ac:dyDescent="0.15">
      <c r="B5" s="14">
        <f t="shared" si="0"/>
        <v>4</v>
      </c>
      <c r="C5" s="20"/>
      <c r="D5" s="17" t="s">
        <v>117</v>
      </c>
      <c r="E5" s="15">
        <v>0</v>
      </c>
      <c r="F5" s="15" t="s">
        <v>106</v>
      </c>
      <c r="G5" s="16">
        <f>E5*5</f>
        <v>0</v>
      </c>
      <c r="H5" s="15" t="s">
        <v>83</v>
      </c>
    </row>
    <row r="6" spans="1:8" x14ac:dyDescent="0.15">
      <c r="B6" s="14">
        <f t="shared" si="0"/>
        <v>5</v>
      </c>
      <c r="C6" s="18" t="s">
        <v>36</v>
      </c>
      <c r="D6" s="15" t="s">
        <v>89</v>
      </c>
      <c r="E6" s="15">
        <v>1</v>
      </c>
      <c r="F6" s="15" t="s">
        <v>105</v>
      </c>
      <c r="G6" s="16">
        <f>E6*2</f>
        <v>2</v>
      </c>
      <c r="H6" s="15" t="s">
        <v>91</v>
      </c>
    </row>
    <row r="7" spans="1:8" x14ac:dyDescent="0.15">
      <c r="B7" s="14">
        <f t="shared" si="0"/>
        <v>6</v>
      </c>
      <c r="C7" s="20"/>
      <c r="D7" s="15" t="s">
        <v>88</v>
      </c>
      <c r="E7" s="15">
        <v>1134</v>
      </c>
      <c r="F7" s="15" t="s">
        <v>102</v>
      </c>
      <c r="G7" s="16">
        <f>E7*150/10000</f>
        <v>17.010000000000002</v>
      </c>
      <c r="H7" s="15" t="s">
        <v>91</v>
      </c>
    </row>
    <row r="8" spans="1:8" x14ac:dyDescent="0.15">
      <c r="B8" s="14">
        <f t="shared" si="0"/>
        <v>7</v>
      </c>
      <c r="C8" s="18" t="s">
        <v>94</v>
      </c>
      <c r="D8" s="15" t="s">
        <v>85</v>
      </c>
      <c r="E8" s="15">
        <v>1</v>
      </c>
      <c r="F8" s="15" t="s">
        <v>83</v>
      </c>
      <c r="G8" s="16">
        <v>10</v>
      </c>
      <c r="H8" s="15" t="s">
        <v>91</v>
      </c>
    </row>
    <row r="9" spans="1:8" x14ac:dyDescent="0.15">
      <c r="B9" s="14">
        <f>B8+1</f>
        <v>8</v>
      </c>
      <c r="C9" s="19"/>
      <c r="D9" s="15" t="s">
        <v>84</v>
      </c>
      <c r="E9" s="15">
        <v>1</v>
      </c>
      <c r="F9" s="15" t="s">
        <v>103</v>
      </c>
      <c r="G9" s="16">
        <f>E9*3</f>
        <v>3</v>
      </c>
      <c r="H9" s="15" t="s">
        <v>91</v>
      </c>
    </row>
    <row r="10" spans="1:8" x14ac:dyDescent="0.15">
      <c r="B10" s="14">
        <f t="shared" si="0"/>
        <v>9</v>
      </c>
      <c r="C10" s="19"/>
      <c r="D10" s="15" t="s">
        <v>90</v>
      </c>
      <c r="E10" s="15">
        <v>1</v>
      </c>
      <c r="F10" s="15" t="s">
        <v>111</v>
      </c>
      <c r="G10" s="16">
        <f>E10*4.5</f>
        <v>4.5</v>
      </c>
      <c r="H10" s="15" t="s">
        <v>91</v>
      </c>
    </row>
    <row r="11" spans="1:8" x14ac:dyDescent="0.15">
      <c r="B11" s="14">
        <f t="shared" si="0"/>
        <v>10</v>
      </c>
      <c r="C11" s="19"/>
      <c r="D11" s="15" t="s">
        <v>109</v>
      </c>
      <c r="E11" s="15">
        <v>27</v>
      </c>
      <c r="F11" s="15" t="s">
        <v>112</v>
      </c>
      <c r="G11" s="16">
        <f>E11*0.4</f>
        <v>10.8</v>
      </c>
      <c r="H11" s="15" t="s">
        <v>116</v>
      </c>
    </row>
    <row r="12" spans="1:8" x14ac:dyDescent="0.15">
      <c r="B12" s="14">
        <f t="shared" si="0"/>
        <v>11</v>
      </c>
      <c r="C12" s="19"/>
      <c r="D12" s="15" t="s">
        <v>20</v>
      </c>
      <c r="E12" s="15" t="s">
        <v>83</v>
      </c>
      <c r="F12" s="15" t="s">
        <v>108</v>
      </c>
      <c r="G12" s="16">
        <v>20</v>
      </c>
      <c r="H12" s="15" t="s">
        <v>116</v>
      </c>
    </row>
    <row r="13" spans="1:8" x14ac:dyDescent="0.15">
      <c r="B13" s="14">
        <f t="shared" si="0"/>
        <v>12</v>
      </c>
      <c r="C13" s="19"/>
      <c r="D13" s="15" t="s">
        <v>114</v>
      </c>
      <c r="E13" s="15" t="s">
        <v>83</v>
      </c>
      <c r="F13" s="15" t="s">
        <v>107</v>
      </c>
      <c r="G13" s="16">
        <v>10</v>
      </c>
      <c r="H13" s="15" t="s">
        <v>116</v>
      </c>
    </row>
    <row r="14" spans="1:8" x14ac:dyDescent="0.15">
      <c r="B14" s="14">
        <f t="shared" si="0"/>
        <v>13</v>
      </c>
      <c r="C14" s="20"/>
      <c r="D14" s="15" t="s">
        <v>119</v>
      </c>
      <c r="E14" s="15">
        <v>750</v>
      </c>
      <c r="F14" s="15" t="s">
        <v>120</v>
      </c>
      <c r="G14" s="16">
        <f>E14*200/10000</f>
        <v>15</v>
      </c>
      <c r="H14" s="15" t="s">
        <v>91</v>
      </c>
    </row>
    <row r="15" spans="1:8" x14ac:dyDescent="0.15">
      <c r="B15" s="14">
        <f t="shared" si="0"/>
        <v>14</v>
      </c>
      <c r="C15" s="15" t="s">
        <v>93</v>
      </c>
      <c r="D15" s="15" t="s">
        <v>98</v>
      </c>
      <c r="E15" s="15">
        <v>0</v>
      </c>
      <c r="F15" s="15" t="s">
        <v>104</v>
      </c>
      <c r="G15" s="16">
        <f>E15*10</f>
        <v>0</v>
      </c>
      <c r="H15" s="15" t="s">
        <v>113</v>
      </c>
    </row>
    <row r="16" spans="1:8" x14ac:dyDescent="0.15">
      <c r="B16" s="21" t="s">
        <v>97</v>
      </c>
      <c r="C16" s="22"/>
      <c r="D16" s="23"/>
      <c r="E16" s="15" t="s">
        <v>83</v>
      </c>
      <c r="F16" s="15" t="s">
        <v>83</v>
      </c>
      <c r="G16" s="16">
        <f>SUM(G2:G15)</f>
        <v>140.48000000000002</v>
      </c>
      <c r="H16" s="15" t="s">
        <v>83</v>
      </c>
    </row>
    <row r="17" ht="15" customHeight="1" x14ac:dyDescent="0.15"/>
    <row r="20" ht="13.5" customHeight="1" x14ac:dyDescent="0.15"/>
    <row r="21" ht="16.5" customHeight="1" x14ac:dyDescent="0.15"/>
    <row r="27" ht="16.5" customHeight="1" x14ac:dyDescent="0.15"/>
    <row r="28" ht="15.75" customHeight="1" x14ac:dyDescent="0.15"/>
    <row r="29" ht="34.5" customHeight="1" x14ac:dyDescent="0.15"/>
    <row r="30" ht="27.75" customHeight="1" x14ac:dyDescent="0.15"/>
    <row r="31" ht="15" customHeight="1" x14ac:dyDescent="0.15"/>
    <row r="32" ht="15" customHeight="1" x14ac:dyDescent="0.15"/>
    <row r="33" ht="12.75" customHeight="1" x14ac:dyDescent="0.15"/>
    <row r="177" ht="13.5" customHeight="1" x14ac:dyDescent="0.15"/>
  </sheetData>
  <mergeCells count="4">
    <mergeCell ref="B16:D16"/>
    <mergeCell ref="C6:C7"/>
    <mergeCell ref="C3:C5"/>
    <mergeCell ref="C8:C14"/>
  </mergeCells>
  <phoneticPr fontId="1" type="noConversion"/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E4:K37"/>
  <sheetViews>
    <sheetView workbookViewId="0">
      <selection activeCell="K31" sqref="G31:K31"/>
    </sheetView>
  </sheetViews>
  <sheetFormatPr defaultRowHeight="13.5" x14ac:dyDescent="0.15"/>
  <cols>
    <col min="6" max="6" width="21.375" bestFit="1" customWidth="1"/>
    <col min="7" max="7" width="17.25" bestFit="1" customWidth="1"/>
    <col min="8" max="8" width="14.375" bestFit="1" customWidth="1"/>
    <col min="9" max="9" width="10.25" bestFit="1" customWidth="1"/>
    <col min="10" max="10" width="19.25" customWidth="1"/>
    <col min="11" max="11" width="20" customWidth="1"/>
  </cols>
  <sheetData>
    <row r="4" spans="5:11" ht="25.5" x14ac:dyDescent="0.15">
      <c r="E4" s="1" t="s">
        <v>0</v>
      </c>
      <c r="F4" s="1" t="s">
        <v>1</v>
      </c>
      <c r="G4" s="1" t="s">
        <v>2</v>
      </c>
      <c r="H4" s="1" t="s">
        <v>3</v>
      </c>
      <c r="I4" s="1" t="s">
        <v>4</v>
      </c>
      <c r="J4" s="2" t="s">
        <v>5</v>
      </c>
      <c r="K4" s="1" t="s">
        <v>6</v>
      </c>
    </row>
    <row r="5" spans="5:11" x14ac:dyDescent="0.15">
      <c r="E5" s="3">
        <v>1</v>
      </c>
      <c r="F5" s="27" t="s">
        <v>7</v>
      </c>
      <c r="G5" s="4" t="s">
        <v>8</v>
      </c>
      <c r="H5" s="4" t="s">
        <v>9</v>
      </c>
      <c r="I5" s="4">
        <v>5</v>
      </c>
      <c r="J5" s="4"/>
      <c r="K5" s="4" t="s">
        <v>10</v>
      </c>
    </row>
    <row r="6" spans="5:11" x14ac:dyDescent="0.15">
      <c r="E6" s="3">
        <v>2</v>
      </c>
      <c r="F6" s="27"/>
      <c r="G6" s="4" t="s">
        <v>11</v>
      </c>
      <c r="H6" s="4" t="s">
        <v>9</v>
      </c>
      <c r="I6" s="4">
        <v>5</v>
      </c>
      <c r="J6" s="4"/>
      <c r="K6" s="4" t="s">
        <v>10</v>
      </c>
    </row>
    <row r="7" spans="5:11" x14ac:dyDescent="0.15">
      <c r="E7" s="3">
        <v>3</v>
      </c>
      <c r="F7" s="27"/>
      <c r="G7" s="4" t="s">
        <v>12</v>
      </c>
      <c r="H7" s="4" t="s">
        <v>9</v>
      </c>
      <c r="I7" s="4">
        <v>5</v>
      </c>
      <c r="J7" s="4"/>
      <c r="K7" s="4" t="s">
        <v>10</v>
      </c>
    </row>
    <row r="8" spans="5:11" x14ac:dyDescent="0.15">
      <c r="E8" s="3">
        <v>4</v>
      </c>
      <c r="F8" s="27"/>
      <c r="G8" s="4" t="s">
        <v>13</v>
      </c>
      <c r="H8" s="4" t="s">
        <v>69</v>
      </c>
      <c r="I8" s="4">
        <v>5</v>
      </c>
      <c r="J8" s="4"/>
      <c r="K8" s="4" t="s">
        <v>10</v>
      </c>
    </row>
    <row r="9" spans="5:11" x14ac:dyDescent="0.15">
      <c r="E9" s="3">
        <v>5</v>
      </c>
      <c r="F9" s="24" t="s">
        <v>14</v>
      </c>
      <c r="G9" s="4" t="s">
        <v>15</v>
      </c>
      <c r="H9" s="4" t="s">
        <v>16</v>
      </c>
      <c r="I9" s="28" t="s">
        <v>17</v>
      </c>
      <c r="J9" s="24"/>
      <c r="K9" s="5" t="s">
        <v>18</v>
      </c>
    </row>
    <row r="10" spans="5:11" x14ac:dyDescent="0.15">
      <c r="E10" s="3">
        <v>6</v>
      </c>
      <c r="F10" s="26"/>
      <c r="G10" s="4" t="s">
        <v>19</v>
      </c>
      <c r="H10" s="4" t="s">
        <v>9</v>
      </c>
      <c r="I10" s="29"/>
      <c r="J10" s="26"/>
      <c r="K10" s="5" t="s">
        <v>18</v>
      </c>
    </row>
    <row r="11" spans="5:11" x14ac:dyDescent="0.15">
      <c r="E11" s="3">
        <v>7</v>
      </c>
      <c r="F11" s="24" t="s">
        <v>20</v>
      </c>
      <c r="G11" s="4" t="s">
        <v>21</v>
      </c>
      <c r="H11" s="4" t="s">
        <v>68</v>
      </c>
      <c r="I11" s="4" t="s">
        <v>22</v>
      </c>
      <c r="J11" s="4"/>
      <c r="K11" s="4" t="s">
        <v>10</v>
      </c>
    </row>
    <row r="12" spans="5:11" x14ac:dyDescent="0.15">
      <c r="E12" s="3">
        <v>8</v>
      </c>
      <c r="F12" s="26"/>
      <c r="G12" s="4" t="s">
        <v>23</v>
      </c>
      <c r="H12" s="4" t="s">
        <v>9</v>
      </c>
      <c r="I12" s="4">
        <v>20</v>
      </c>
      <c r="J12" s="4"/>
      <c r="K12" s="4" t="s">
        <v>10</v>
      </c>
    </row>
    <row r="13" spans="5:11" x14ac:dyDescent="0.15">
      <c r="E13" s="3">
        <v>9</v>
      </c>
      <c r="F13" s="4" t="s">
        <v>24</v>
      </c>
      <c r="G13" s="4" t="s">
        <v>25</v>
      </c>
      <c r="H13" s="4" t="s">
        <v>59</v>
      </c>
      <c r="I13" s="4" t="s">
        <v>26</v>
      </c>
      <c r="J13" s="4"/>
      <c r="K13" s="4" t="s">
        <v>18</v>
      </c>
    </row>
    <row r="14" spans="5:11" x14ac:dyDescent="0.15">
      <c r="E14" s="3">
        <v>10</v>
      </c>
      <c r="F14" s="24" t="s">
        <v>27</v>
      </c>
      <c r="G14" s="4" t="s">
        <v>28</v>
      </c>
      <c r="H14" s="4" t="s">
        <v>9</v>
      </c>
      <c r="I14" s="4" t="s">
        <v>9</v>
      </c>
      <c r="J14" s="4"/>
      <c r="K14" s="4" t="s">
        <v>29</v>
      </c>
    </row>
    <row r="15" spans="5:11" x14ac:dyDescent="0.15">
      <c r="E15" s="3">
        <v>11</v>
      </c>
      <c r="F15" s="25"/>
      <c r="G15" s="4" t="s">
        <v>30</v>
      </c>
      <c r="H15" s="4" t="s">
        <v>70</v>
      </c>
      <c r="I15" s="4">
        <v>0.5</v>
      </c>
      <c r="J15" s="4"/>
      <c r="K15" s="4" t="s">
        <v>18</v>
      </c>
    </row>
    <row r="16" spans="5:11" x14ac:dyDescent="0.15">
      <c r="E16" s="3">
        <v>12</v>
      </c>
      <c r="F16" s="25"/>
      <c r="G16" s="4" t="s">
        <v>53</v>
      </c>
      <c r="H16" s="4" t="s">
        <v>9</v>
      </c>
      <c r="I16" s="4" t="s">
        <v>71</v>
      </c>
      <c r="J16" s="4"/>
      <c r="K16" s="4" t="s">
        <v>9</v>
      </c>
    </row>
    <row r="17" spans="5:11" x14ac:dyDescent="0.15">
      <c r="E17" s="3">
        <v>13</v>
      </c>
      <c r="F17" s="25"/>
      <c r="G17" s="4" t="s">
        <v>31</v>
      </c>
      <c r="H17" s="6" t="s">
        <v>73</v>
      </c>
      <c r="I17" s="7" t="s">
        <v>74</v>
      </c>
      <c r="J17" s="7"/>
      <c r="K17" s="4" t="s">
        <v>10</v>
      </c>
    </row>
    <row r="18" spans="5:11" x14ac:dyDescent="0.15">
      <c r="E18" s="3">
        <v>14</v>
      </c>
      <c r="F18" s="25"/>
      <c r="G18" s="4" t="s">
        <v>32</v>
      </c>
      <c r="H18" s="4" t="s">
        <v>56</v>
      </c>
      <c r="I18" s="4" t="s">
        <v>75</v>
      </c>
      <c r="J18" s="4"/>
      <c r="K18" s="4" t="s">
        <v>18</v>
      </c>
    </row>
    <row r="19" spans="5:11" x14ac:dyDescent="0.15">
      <c r="E19" s="3">
        <v>15</v>
      </c>
      <c r="F19" s="25"/>
      <c r="G19" s="4" t="s">
        <v>33</v>
      </c>
      <c r="H19" s="4" t="s">
        <v>60</v>
      </c>
      <c r="I19" s="4">
        <v>10</v>
      </c>
      <c r="J19" s="4"/>
      <c r="K19" s="4" t="s">
        <v>18</v>
      </c>
    </row>
    <row r="20" spans="5:11" x14ac:dyDescent="0.15">
      <c r="E20" s="3">
        <v>16</v>
      </c>
      <c r="F20" s="25"/>
      <c r="G20" s="4" t="s">
        <v>34</v>
      </c>
      <c r="H20" s="4" t="s">
        <v>52</v>
      </c>
      <c r="I20" s="4">
        <v>0.5</v>
      </c>
      <c r="J20" s="4"/>
      <c r="K20" s="4" t="s">
        <v>18</v>
      </c>
    </row>
    <row r="21" spans="5:11" x14ac:dyDescent="0.15">
      <c r="E21" s="3">
        <v>17</v>
      </c>
      <c r="F21" s="26"/>
      <c r="G21" s="4" t="s">
        <v>55</v>
      </c>
      <c r="H21" s="4" t="s">
        <v>76</v>
      </c>
      <c r="I21" s="4">
        <v>15</v>
      </c>
      <c r="J21" s="4"/>
      <c r="K21" s="4" t="s">
        <v>10</v>
      </c>
    </row>
    <row r="22" spans="5:11" x14ac:dyDescent="0.15">
      <c r="E22" s="3">
        <v>18</v>
      </c>
      <c r="F22" s="24" t="s">
        <v>78</v>
      </c>
      <c r="G22" s="4" t="s">
        <v>67</v>
      </c>
      <c r="H22" s="8"/>
      <c r="I22" s="9">
        <v>5</v>
      </c>
      <c r="J22" s="9"/>
      <c r="K22" s="4" t="s">
        <v>64</v>
      </c>
    </row>
    <row r="23" spans="5:11" x14ac:dyDescent="0.15">
      <c r="E23" s="3"/>
      <c r="F23" s="25"/>
      <c r="G23" s="4" t="s">
        <v>62</v>
      </c>
      <c r="H23" s="4"/>
      <c r="I23" s="4">
        <v>1</v>
      </c>
      <c r="J23" s="4"/>
      <c r="K23" s="4" t="s">
        <v>64</v>
      </c>
    </row>
    <row r="24" spans="5:11" x14ac:dyDescent="0.15">
      <c r="E24" s="3">
        <v>19</v>
      </c>
      <c r="F24" s="26"/>
      <c r="G24" s="4" t="s">
        <v>63</v>
      </c>
      <c r="H24" s="4"/>
      <c r="I24" s="4">
        <v>0.5</v>
      </c>
      <c r="J24" s="4"/>
      <c r="K24" s="4" t="s">
        <v>65</v>
      </c>
    </row>
    <row r="25" spans="5:11" x14ac:dyDescent="0.15">
      <c r="E25" s="3">
        <v>20</v>
      </c>
      <c r="F25" s="24" t="s">
        <v>36</v>
      </c>
      <c r="G25" s="4" t="s">
        <v>37</v>
      </c>
      <c r="H25" s="4" t="s">
        <v>57</v>
      </c>
      <c r="I25" s="4" t="s">
        <v>38</v>
      </c>
      <c r="J25" s="4"/>
      <c r="K25" s="4" t="s">
        <v>18</v>
      </c>
    </row>
    <row r="26" spans="5:11" x14ac:dyDescent="0.15">
      <c r="E26" s="3">
        <v>21</v>
      </c>
      <c r="F26" s="25"/>
      <c r="G26" s="4" t="s">
        <v>39</v>
      </c>
      <c r="H26" s="4" t="s">
        <v>9</v>
      </c>
      <c r="I26" s="4" t="s">
        <v>77</v>
      </c>
      <c r="J26" s="4"/>
      <c r="K26" s="4" t="s">
        <v>10</v>
      </c>
    </row>
    <row r="27" spans="5:11" x14ac:dyDescent="0.15">
      <c r="E27" s="3">
        <v>22</v>
      </c>
      <c r="F27" s="25"/>
      <c r="G27" s="4" t="s">
        <v>40</v>
      </c>
      <c r="H27" s="4" t="s">
        <v>57</v>
      </c>
      <c r="I27" s="4" t="s">
        <v>41</v>
      </c>
      <c r="J27" s="4"/>
      <c r="K27" s="4" t="s">
        <v>18</v>
      </c>
    </row>
    <row r="28" spans="5:11" x14ac:dyDescent="0.15">
      <c r="E28" s="3">
        <v>23</v>
      </c>
      <c r="F28" s="25"/>
      <c r="G28" s="4" t="s">
        <v>61</v>
      </c>
      <c r="H28" s="4" t="s">
        <v>9</v>
      </c>
      <c r="I28" s="4" t="s">
        <v>71</v>
      </c>
      <c r="J28" s="4"/>
      <c r="K28" s="4" t="s">
        <v>29</v>
      </c>
    </row>
    <row r="29" spans="5:11" x14ac:dyDescent="0.15">
      <c r="E29" s="3">
        <v>24</v>
      </c>
      <c r="F29" s="25"/>
      <c r="G29" s="4" t="s">
        <v>42</v>
      </c>
      <c r="H29" s="4" t="s">
        <v>51</v>
      </c>
      <c r="I29" s="4">
        <v>10</v>
      </c>
      <c r="J29" s="4"/>
      <c r="K29" s="4" t="s">
        <v>18</v>
      </c>
    </row>
    <row r="30" spans="5:11" x14ac:dyDescent="0.15">
      <c r="E30" s="3">
        <v>25</v>
      </c>
      <c r="F30" s="25"/>
      <c r="G30" s="4" t="s">
        <v>54</v>
      </c>
      <c r="H30" s="4" t="s">
        <v>51</v>
      </c>
      <c r="I30" s="4">
        <v>10</v>
      </c>
      <c r="J30" s="4"/>
      <c r="K30" s="4" t="s">
        <v>10</v>
      </c>
    </row>
    <row r="31" spans="5:11" x14ac:dyDescent="0.15">
      <c r="E31" s="3">
        <v>26</v>
      </c>
      <c r="F31" s="26"/>
      <c r="G31" s="4" t="s">
        <v>66</v>
      </c>
      <c r="H31" s="4"/>
      <c r="I31" s="4">
        <v>0.5</v>
      </c>
      <c r="J31" s="4"/>
      <c r="K31" s="4" t="s">
        <v>72</v>
      </c>
    </row>
    <row r="32" spans="5:11" x14ac:dyDescent="0.15">
      <c r="E32" s="3">
        <v>27</v>
      </c>
      <c r="F32" s="24" t="s">
        <v>43</v>
      </c>
      <c r="G32" s="4" t="s">
        <v>50</v>
      </c>
      <c r="H32" s="4" t="s">
        <v>51</v>
      </c>
      <c r="I32" s="4">
        <v>30</v>
      </c>
      <c r="J32" s="4"/>
      <c r="K32" s="4" t="s">
        <v>10</v>
      </c>
    </row>
    <row r="33" spans="5:11" x14ac:dyDescent="0.15">
      <c r="E33" s="3">
        <v>28</v>
      </c>
      <c r="F33" s="25"/>
      <c r="G33" s="4" t="s">
        <v>44</v>
      </c>
      <c r="H33" s="4" t="s">
        <v>9</v>
      </c>
      <c r="I33" s="4" t="s">
        <v>71</v>
      </c>
      <c r="J33" s="4"/>
      <c r="K33" s="4" t="s">
        <v>29</v>
      </c>
    </row>
    <row r="34" spans="5:11" x14ac:dyDescent="0.15">
      <c r="E34" s="3">
        <v>29</v>
      </c>
      <c r="F34" s="25"/>
      <c r="G34" s="4" t="s">
        <v>45</v>
      </c>
      <c r="H34" s="4" t="s">
        <v>35</v>
      </c>
      <c r="I34" s="4" t="s">
        <v>71</v>
      </c>
      <c r="J34" s="4"/>
      <c r="K34" s="4" t="s">
        <v>10</v>
      </c>
    </row>
    <row r="35" spans="5:11" x14ac:dyDescent="0.15">
      <c r="E35" s="3">
        <v>30</v>
      </c>
      <c r="F35" s="25"/>
      <c r="G35" s="4" t="s">
        <v>46</v>
      </c>
      <c r="H35" s="4" t="s">
        <v>58</v>
      </c>
      <c r="I35" s="4">
        <v>10</v>
      </c>
      <c r="J35" s="4"/>
      <c r="K35" s="4" t="s">
        <v>49</v>
      </c>
    </row>
    <row r="36" spans="5:11" x14ac:dyDescent="0.15">
      <c r="E36" s="3">
        <v>31</v>
      </c>
      <c r="F36" s="26"/>
      <c r="G36" s="4" t="s">
        <v>47</v>
      </c>
      <c r="H36" s="4" t="s">
        <v>9</v>
      </c>
      <c r="I36" s="4"/>
      <c r="J36" s="4"/>
      <c r="K36" s="4" t="s">
        <v>18</v>
      </c>
    </row>
    <row r="37" spans="5:11" x14ac:dyDescent="0.15">
      <c r="E37" s="3">
        <v>32</v>
      </c>
      <c r="F37" s="10" t="s">
        <v>48</v>
      </c>
      <c r="G37" s="10"/>
      <c r="H37" s="4" t="s">
        <v>9</v>
      </c>
      <c r="I37" s="4"/>
      <c r="J37" s="4"/>
      <c r="K37" s="11"/>
    </row>
  </sheetData>
  <mergeCells count="9">
    <mergeCell ref="I9:I10"/>
    <mergeCell ref="F11:F12"/>
    <mergeCell ref="J9:J10"/>
    <mergeCell ref="F14:F21"/>
    <mergeCell ref="F32:F36"/>
    <mergeCell ref="F22:F24"/>
    <mergeCell ref="F25:F31"/>
    <mergeCell ref="F5:F8"/>
    <mergeCell ref="F9:F10"/>
  </mergeCells>
  <phoneticPr fontId="1" type="noConversion"/>
  <pageMargins left="0.7" right="0.7" top="0.75" bottom="0.75" header="0.3" footer="0.3"/>
  <pageSetup paperSize="9" orientation="landscape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冲洋</vt:lpstr>
      <vt:lpstr>Sheet2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x64</cp:lastModifiedBy>
  <cp:lastPrinted>2019-04-11T03:00:05Z</cp:lastPrinted>
  <dcterms:created xsi:type="dcterms:W3CDTF">2018-12-28T06:45:27Z</dcterms:created>
  <dcterms:modified xsi:type="dcterms:W3CDTF">2019-07-29T03:22:12Z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2052-11.1.0.8214</vt:lpwstr>
  </property>
</Properties>
</file>