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伞塘村\"/>
    </mc:Choice>
  </mc:AlternateContent>
  <xr:revisionPtr revIDLastSave="0" documentId="8_{41B4BC46-A0EF-48F6-BA22-574299BC68B2}" xr6:coauthVersionLast="43" xr6:coauthVersionMax="43" xr10:uidLastSave="{00000000-0000-0000-0000-000000000000}"/>
  <bookViews>
    <workbookView xWindow="-120" yWindow="-120" windowWidth="29040" windowHeight="15840" activeTab="1" xr2:uid="{00000000-000D-0000-FFFF-FFFF00000000}"/>
    <workbookView xWindow="-120" yWindow="-120" windowWidth="29040" windowHeight="15840" activeTab="2" xr2:uid="{00000000-000D-0000-FFFF-FFFF01000000}"/>
  </bookViews>
  <sheets>
    <sheet name="村庄人口" sheetId="2" r:id="rId1"/>
    <sheet name="需求" sheetId="1" r:id="rId2"/>
    <sheet name="项目库" sheetId="8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" i="8" l="1"/>
  <c r="G2" i="8" s="1"/>
  <c r="B3" i="8"/>
  <c r="G3" i="8"/>
  <c r="B4" i="8"/>
  <c r="G4" i="8"/>
  <c r="B5" i="8"/>
  <c r="G5" i="8"/>
  <c r="B6" i="8"/>
  <c r="G6" i="8"/>
  <c r="B7" i="8"/>
  <c r="G7" i="8"/>
  <c r="B8" i="8"/>
  <c r="G8" i="8"/>
  <c r="B9" i="8"/>
  <c r="G9" i="8"/>
  <c r="B10" i="8"/>
  <c r="G10" i="8"/>
  <c r="B11" i="8"/>
  <c r="G11" i="8"/>
  <c r="B12" i="8"/>
  <c r="G12" i="8"/>
  <c r="B13" i="8"/>
  <c r="G13" i="8"/>
  <c r="B14" i="8"/>
  <c r="G14" i="8"/>
  <c r="B15" i="8"/>
  <c r="G15" i="8"/>
  <c r="G16" i="8" l="1"/>
  <c r="G4" i="2"/>
  <c r="G5" i="2"/>
  <c r="G6" i="2"/>
  <c r="G7" i="2"/>
  <c r="G8" i="2"/>
  <c r="G9" i="2"/>
  <c r="G10" i="2"/>
  <c r="G11" i="2"/>
  <c r="G12" i="2"/>
  <c r="G13" i="2"/>
  <c r="G3" i="2"/>
  <c r="F14" i="2" l="1"/>
  <c r="E14" i="2"/>
  <c r="G14" i="2" s="1"/>
  <c r="D14" i="2"/>
</calcChain>
</file>

<file path=xl/sharedStrings.xml><?xml version="1.0" encoding="utf-8"?>
<sst xmlns="http://schemas.openxmlformats.org/spreadsheetml/2006/main" count="232" uniqueCount="137">
  <si>
    <t>自然村名</t>
    <phoneticPr fontId="2" type="noConversion"/>
  </si>
  <si>
    <t>锦安</t>
  </si>
  <si>
    <t>南昌</t>
    <phoneticPr fontId="2" type="noConversion"/>
  </si>
  <si>
    <t>锦元</t>
    <phoneticPr fontId="2" type="noConversion"/>
  </si>
  <si>
    <t>龙和</t>
    <phoneticPr fontId="2" type="noConversion"/>
  </si>
  <si>
    <t>宅安</t>
    <phoneticPr fontId="2" type="noConversion"/>
  </si>
  <si>
    <t>新和</t>
    <phoneticPr fontId="2" type="noConversion"/>
  </si>
  <si>
    <t>仁和</t>
    <phoneticPr fontId="2" type="noConversion"/>
  </si>
  <si>
    <t>序号</t>
    <phoneticPr fontId="2" type="noConversion"/>
  </si>
  <si>
    <t>餐馆</t>
    <phoneticPr fontId="2" type="noConversion"/>
  </si>
  <si>
    <t>户籍人口</t>
    <phoneticPr fontId="2" type="noConversion"/>
  </si>
  <si>
    <t>常住人口</t>
    <phoneticPr fontId="2" type="noConversion"/>
  </si>
  <si>
    <t>银行</t>
    <phoneticPr fontId="2" type="noConversion"/>
  </si>
  <si>
    <t>户数</t>
    <phoneticPr fontId="2" type="noConversion"/>
  </si>
  <si>
    <t>废品厂</t>
    <phoneticPr fontId="2" type="noConversion"/>
  </si>
  <si>
    <t>碉楼1</t>
    <phoneticPr fontId="2" type="noConversion"/>
  </si>
  <si>
    <t>祠堂3</t>
    <phoneticPr fontId="2" type="noConversion"/>
  </si>
  <si>
    <t>碉楼2</t>
    <phoneticPr fontId="2" type="noConversion"/>
  </si>
  <si>
    <t>小卖部1餐馆2</t>
    <phoneticPr fontId="2" type="noConversion"/>
  </si>
  <si>
    <t>祠堂1</t>
    <phoneticPr fontId="2" type="noConversion"/>
  </si>
  <si>
    <t>2035年人口</t>
    <phoneticPr fontId="2" type="noConversion"/>
  </si>
  <si>
    <t>序号</t>
    <phoneticPr fontId="2" type="noConversion"/>
  </si>
  <si>
    <t>自然村名</t>
    <phoneticPr fontId="2" type="noConversion"/>
  </si>
  <si>
    <t>道路硬化</t>
    <phoneticPr fontId="2" type="noConversion"/>
  </si>
  <si>
    <t>文化楼</t>
    <phoneticPr fontId="2" type="noConversion"/>
  </si>
  <si>
    <t>广场</t>
    <phoneticPr fontId="2" type="noConversion"/>
  </si>
  <si>
    <t>篮球场/排球场</t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</si>
  <si>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</si>
  <si>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</si>
  <si>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</si>
  <si>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</si>
  <si>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</si>
  <si>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历史建筑</t>
    <phoneticPr fontId="2" type="noConversion"/>
  </si>
  <si>
    <t>龙门</t>
    <phoneticPr fontId="2" type="noConversion"/>
  </si>
  <si>
    <t>北合</t>
    <phoneticPr fontId="2" type="noConversion"/>
  </si>
  <si>
    <t>平月</t>
    <phoneticPr fontId="2" type="noConversion"/>
  </si>
  <si>
    <t>锦安</t>
    <phoneticPr fontId="2" type="noConversion"/>
  </si>
  <si>
    <t>村委</t>
    <phoneticPr fontId="2" type="noConversion"/>
  </si>
  <si>
    <t>保留</t>
    <phoneticPr fontId="2" type="noConversion"/>
  </si>
  <si>
    <t>重建</t>
    <phoneticPr fontId="2" type="noConversion"/>
  </si>
  <si>
    <t>——</t>
    <phoneticPr fontId="2" type="noConversion"/>
  </si>
  <si>
    <t>保留</t>
    <phoneticPr fontId="2" type="noConversion"/>
  </si>
  <si>
    <t>保留</t>
    <phoneticPr fontId="2" type="noConversion"/>
  </si>
  <si>
    <t>保留</t>
    <phoneticPr fontId="2" type="noConversion"/>
  </si>
  <si>
    <t>新增</t>
    <phoneticPr fontId="2" type="noConversion"/>
  </si>
  <si>
    <t>新增</t>
    <phoneticPr fontId="2" type="noConversion"/>
  </si>
  <si>
    <t>新增</t>
    <phoneticPr fontId="2" type="noConversion"/>
  </si>
  <si>
    <t>新增</t>
    <phoneticPr fontId="2" type="noConversion"/>
  </si>
  <si>
    <t>新建</t>
    <phoneticPr fontId="2" type="noConversion"/>
  </si>
  <si>
    <t>重建</t>
    <phoneticPr fontId="2" type="noConversion"/>
  </si>
  <si>
    <t>修缮</t>
    <phoneticPr fontId="2" type="noConversion"/>
  </si>
  <si>
    <t>修缮</t>
    <phoneticPr fontId="2" type="noConversion"/>
  </si>
  <si>
    <t>修缮</t>
    <phoneticPr fontId="2" type="noConversion"/>
  </si>
  <si>
    <t>公共服务站</t>
    <phoneticPr fontId="2" type="noConversion"/>
  </si>
  <si>
    <t>卫生站</t>
    <phoneticPr fontId="2" type="noConversion"/>
  </si>
  <si>
    <t>商业设施</t>
    <phoneticPr fontId="2" type="noConversion"/>
  </si>
  <si>
    <t>10平方米</t>
  </si>
  <si>
    <t>10万/个</t>
  </si>
  <si>
    <t>常住人口130人以下的村小组</t>
  </si>
  <si>
    <t>20平方米</t>
  </si>
  <si>
    <t>15万/个</t>
  </si>
  <si>
    <t>常住人口130-270人的村小组</t>
  </si>
  <si>
    <t>40平方米</t>
  </si>
  <si>
    <t>20万/个</t>
  </si>
  <si>
    <t>常住人口约270-460人的村小组</t>
  </si>
  <si>
    <t>60平方米</t>
  </si>
  <si>
    <t>25万/个</t>
  </si>
  <si>
    <t>常住人口约460-650人的村小组</t>
  </si>
  <si>
    <t>80平方米</t>
  </si>
  <si>
    <t>30万/个</t>
  </si>
  <si>
    <t>常住人口约650-850人的村小组</t>
  </si>
  <si>
    <t>100平方米</t>
  </si>
  <si>
    <t>35万/个</t>
  </si>
  <si>
    <t>常住人口约850-1100人的村小组</t>
  </si>
  <si>
    <t>20平</t>
  </si>
  <si>
    <t>20平</t>
    <phoneticPr fontId="2" type="noConversion"/>
  </si>
  <si>
    <t>10平</t>
  </si>
  <si>
    <t>10平</t>
    <phoneticPr fontId="2" type="noConversion"/>
  </si>
  <si>
    <t>40平</t>
  </si>
  <si>
    <t>40平</t>
    <phoneticPr fontId="2" type="noConversion"/>
  </si>
  <si>
    <t>北合</t>
    <phoneticPr fontId="2" type="noConversion"/>
  </si>
  <si>
    <t>平月</t>
    <phoneticPr fontId="2" type="noConversion"/>
  </si>
  <si>
    <t>龙门</t>
    <phoneticPr fontId="2" type="noConversion"/>
  </si>
  <si>
    <t>项目类型</t>
    <phoneticPr fontId="2" type="noConversion"/>
  </si>
  <si>
    <t>项目名称</t>
    <phoneticPr fontId="2" type="noConversion"/>
  </si>
  <si>
    <t>规模（㎡/m/座）</t>
    <phoneticPr fontId="7" type="noConversion"/>
  </si>
  <si>
    <t>建设标准（元/㎡、m、座）</t>
    <phoneticPr fontId="2" type="noConversion"/>
  </si>
  <si>
    <t>投资估算（万元）</t>
    <phoneticPr fontId="2" type="noConversion"/>
  </si>
  <si>
    <t>备注</t>
    <phoneticPr fontId="2" type="noConversion"/>
  </si>
  <si>
    <t>村道硬化</t>
    <phoneticPr fontId="2" type="noConversion"/>
  </si>
  <si>
    <t>规划新建</t>
    <phoneticPr fontId="2" type="noConversion"/>
  </si>
  <si>
    <t>设施完善</t>
  </si>
  <si>
    <t>规划新建，配置图书室、电子阅览室等功能</t>
    <phoneticPr fontId="2" type="noConversion"/>
  </si>
  <si>
    <t>文化休闲广场/停车场</t>
    <phoneticPr fontId="2" type="noConversion"/>
  </si>
  <si>
    <t>广场适配建宣传栏、健身设施，停车场结合广场设置</t>
    <phoneticPr fontId="2" type="noConversion"/>
  </si>
  <si>
    <t>篮球场/排球场</t>
    <phoneticPr fontId="2" type="noConversion"/>
  </si>
  <si>
    <t>绿化美化</t>
  </si>
  <si>
    <t>环境治理</t>
    <phoneticPr fontId="2" type="noConversion"/>
  </si>
  <si>
    <t>排水管道</t>
    <phoneticPr fontId="7" type="noConversion"/>
  </si>
  <si>
    <t>整村统筹建设</t>
    <phoneticPr fontId="7" type="noConversion"/>
  </si>
  <si>
    <t>农房整治</t>
  </si>
  <si>
    <t>巷道美化</t>
    <phoneticPr fontId="7" type="noConversion"/>
  </si>
  <si>
    <t>历史文化保护</t>
  </si>
  <si>
    <t>历史建筑/传统风貌建筑</t>
    <phoneticPr fontId="2" type="noConversion"/>
  </si>
  <si>
    <t>自然村——仁和</t>
    <phoneticPr fontId="7" type="noConversion"/>
  </si>
  <si>
    <t>总计</t>
  </si>
  <si>
    <t>其他</t>
    <phoneticPr fontId="2" type="noConversion"/>
  </si>
  <si>
    <t>污水管道</t>
    <phoneticPr fontId="2" type="noConversion"/>
  </si>
  <si>
    <t>250米（W3.5)</t>
    <phoneticPr fontId="2" type="noConversion"/>
  </si>
  <si>
    <t>新增（2800）</t>
    <phoneticPr fontId="2" type="noConversion"/>
  </si>
  <si>
    <t>新建（4600）</t>
    <phoneticPr fontId="2" type="noConversion"/>
  </si>
  <si>
    <t>路灯</t>
    <phoneticPr fontId="2" type="noConversion"/>
  </si>
  <si>
    <t>新建（3900）</t>
    <phoneticPr fontId="2" type="noConversion"/>
  </si>
  <si>
    <t>新建（1900）</t>
    <phoneticPr fontId="2" type="noConversion"/>
  </si>
  <si>
    <t>修缮（4100）</t>
    <phoneticPr fontId="2" type="noConversion"/>
  </si>
  <si>
    <t>新建（2700）</t>
    <phoneticPr fontId="2" type="noConversion"/>
  </si>
  <si>
    <t>新增（1500）</t>
    <phoneticPr fontId="2" type="noConversion"/>
  </si>
  <si>
    <t>新建（4400）</t>
    <phoneticPr fontId="2" type="noConversion"/>
  </si>
  <si>
    <t>修缮（4800）</t>
    <phoneticPr fontId="2" type="noConversion"/>
  </si>
  <si>
    <t>新建（7500）</t>
    <phoneticPr fontId="2" type="noConversion"/>
  </si>
  <si>
    <t>新建（5400）</t>
    <phoneticPr fontId="2" type="noConversion"/>
  </si>
  <si>
    <t>新建（2300）</t>
    <phoneticPr fontId="2" type="noConversion"/>
  </si>
  <si>
    <t>新建（3200）</t>
    <phoneticPr fontId="2" type="noConversion"/>
  </si>
  <si>
    <t>新增（4600）</t>
    <phoneticPr fontId="2" type="noConversion"/>
  </si>
  <si>
    <t>——</t>
    <phoneticPr fontId="2" type="noConversion"/>
  </si>
  <si>
    <t>——</t>
    <phoneticPr fontId="2" type="noConversion"/>
  </si>
  <si>
    <t>400米（W4)
 90米（W3.5)</t>
    <phoneticPr fontId="2" type="noConversion"/>
  </si>
  <si>
    <t>保留1 新建（3100）</t>
    <phoneticPr fontId="2" type="noConversion"/>
  </si>
  <si>
    <t>3000米（W3）</t>
    <phoneticPr fontId="2" type="noConversion"/>
  </si>
  <si>
    <t>规划新建，按人口确定规模</t>
    <phoneticPr fontId="2" type="noConversion"/>
  </si>
  <si>
    <t>规划新建</t>
    <phoneticPr fontId="2" type="noConversion"/>
  </si>
  <si>
    <t>公共厕所</t>
    <phoneticPr fontId="2" type="noConversion"/>
  </si>
  <si>
    <t>规划新建</t>
    <phoneticPr fontId="2" type="noConversion"/>
  </si>
  <si>
    <t>村道亮化</t>
    <phoneticPr fontId="7" type="noConversion"/>
  </si>
  <si>
    <t>修缮维护</t>
    <phoneticPr fontId="2" type="noConversion"/>
  </si>
  <si>
    <t>——</t>
    <phoneticPr fontId="2" type="noConversion"/>
  </si>
  <si>
    <t>——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</si>
</sst>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76" formatCode="0_ "/>
    <numFmt numFmtId="178" formatCode="0.0_ "/>
    <numFmt numFmtId="181" formatCode="0&quot;盏&quot;"/>
    <numFmt numFmtId="182" formatCode="0&quot;米&quot;"/>
    <numFmt numFmtId="183" formatCode="0&quot;㎡&quot;"/>
    <numFmt numFmtId="184" formatCode="0&quot;元/㎡&quot;"/>
    <numFmt numFmtId="185" formatCode="0&quot;座&quot;"/>
    <numFmt numFmtId="186" formatCode="&quot;80-120㎡，&quot;0&quot;万/座&quot;"/>
    <numFmt numFmtId="187" formatCode="0&quot;万/座&quot;"/>
    <numFmt numFmtId="188" formatCode="0&quot;m&quot;"/>
    <numFmt numFmtId="189" formatCode="0.0&quot;万/座&quot;"/>
    <numFmt numFmtId="190" formatCode="&quot;30㎡，&quot;0.0&quot;万/座&quot;"/>
    <numFmt numFmtId="191" formatCode="0&quot;元/盏&quot;"/>
    <numFmt numFmtId="192" formatCode="0&quot;村&quot;"/>
    <numFmt numFmtId="193" formatCode="0&quot;万/村&quot;"/>
    <numFmt numFmtId="194" formatCode="0&quot;元/m&quot;"/>
  </numFmts>
  <fonts count="9" x14ac:knownFonts="1">
    <font>
      <sz val="11"/>
      <color theme="1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2"/>
      <color theme="1" tint="4.9989318521683403E-2"/>
      <name val="黑体"/>
      <family val="3"/>
      <charset val="134"/>
    </font>
    <font>
      <b/>
      <sz val="12"/>
      <color theme="0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vertical="center" wrapText="1"/>
    </xf>
    <xf numFmtId="0" fontId="6" fillId="0" borderId="0" xfId="1" applyFont="1" applyAlignment="1">
      <alignment horizontal="center" vertical="center"/>
    </xf>
    <xf numFmtId="0" fontId="8" fillId="7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178" fontId="6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8" fillId="0" borderId="7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vertical="center" wrapText="1"/>
    </xf>
    <xf numFmtId="0" fontId="8" fillId="0" borderId="3" xfId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81" fontId="5" fillId="0" borderId="1" xfId="0" applyNumberFormat="1" applyFont="1" applyBorder="1" applyAlignment="1">
      <alignment horizontal="center" vertical="center"/>
    </xf>
    <xf numFmtId="182" fontId="5" fillId="0" borderId="1" xfId="0" applyNumberFormat="1" applyFont="1" applyBorder="1" applyAlignment="1">
      <alignment horizontal="center" vertical="center"/>
    </xf>
    <xf numFmtId="183" fontId="6" fillId="0" borderId="1" xfId="1" applyNumberFormat="1" applyFont="1" applyBorder="1" applyAlignment="1">
      <alignment horizontal="center" vertical="center" wrapText="1"/>
    </xf>
    <xf numFmtId="184" fontId="6" fillId="0" borderId="1" xfId="1" applyNumberFormat="1" applyFont="1" applyBorder="1" applyAlignment="1">
      <alignment horizontal="center" vertical="center" wrapText="1"/>
    </xf>
    <xf numFmtId="185" fontId="6" fillId="0" borderId="1" xfId="1" applyNumberFormat="1" applyFont="1" applyBorder="1" applyAlignment="1">
      <alignment horizontal="center" vertical="center" wrapText="1"/>
    </xf>
    <xf numFmtId="186" fontId="6" fillId="0" borderId="1" xfId="1" applyNumberFormat="1" applyFont="1" applyBorder="1" applyAlignment="1">
      <alignment horizontal="center" vertical="center" wrapText="1"/>
    </xf>
    <xf numFmtId="187" fontId="6" fillId="0" borderId="1" xfId="1" applyNumberFormat="1" applyFont="1" applyBorder="1" applyAlignment="1">
      <alignment horizontal="center" vertical="center" wrapText="1"/>
    </xf>
    <xf numFmtId="188" fontId="6" fillId="0" borderId="1" xfId="1" applyNumberFormat="1" applyFont="1" applyBorder="1" applyAlignment="1">
      <alignment horizontal="center" vertical="center" wrapText="1"/>
    </xf>
    <xf numFmtId="189" fontId="6" fillId="0" borderId="1" xfId="1" applyNumberFormat="1" applyFont="1" applyBorder="1" applyAlignment="1">
      <alignment horizontal="center" vertical="center" wrapText="1"/>
    </xf>
    <xf numFmtId="190" fontId="6" fillId="0" borderId="1" xfId="1" applyNumberFormat="1" applyFont="1" applyBorder="1" applyAlignment="1">
      <alignment horizontal="center" vertical="center" wrapText="1"/>
    </xf>
    <xf numFmtId="181" fontId="6" fillId="0" borderId="1" xfId="1" applyNumberFormat="1" applyFont="1" applyBorder="1" applyAlignment="1">
      <alignment horizontal="center" vertical="center" wrapText="1"/>
    </xf>
    <xf numFmtId="191" fontId="6" fillId="0" borderId="1" xfId="1" applyNumberFormat="1" applyFont="1" applyBorder="1" applyAlignment="1">
      <alignment horizontal="center" vertical="center" wrapText="1"/>
    </xf>
    <xf numFmtId="192" fontId="6" fillId="0" borderId="1" xfId="1" applyNumberFormat="1" applyFont="1" applyBorder="1" applyAlignment="1">
      <alignment horizontal="center" vertical="center" wrapText="1"/>
    </xf>
    <xf numFmtId="193" fontId="6" fillId="0" borderId="1" xfId="1" applyNumberFormat="1" applyFont="1" applyBorder="1" applyAlignment="1">
      <alignment horizontal="center" vertical="center" wrapText="1"/>
    </xf>
    <xf numFmtId="194" fontId="6" fillId="0" borderId="1" xfId="1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25"/>
  <sheetViews>
    <sheetView workbookViewId="0">
      <selection activeCell="G17" sqref="G17"/>
    </sheetView>
    <sheetView workbookViewId="1"/>
  </sheetViews>
  <sheetFormatPr defaultRowHeight="13.5" x14ac:dyDescent="0.15"/>
  <cols>
    <col min="1" max="5" width="9" style="1"/>
    <col min="6" max="7" width="11.25" style="1" bestFit="1" customWidth="1"/>
    <col min="8" max="16384" width="9" style="1"/>
  </cols>
  <sheetData>
    <row r="2" spans="2:10" x14ac:dyDescent="0.15">
      <c r="B2" s="2" t="s">
        <v>8</v>
      </c>
      <c r="C2" s="2" t="s">
        <v>0</v>
      </c>
      <c r="D2" s="2" t="s">
        <v>13</v>
      </c>
      <c r="E2" s="2" t="s">
        <v>10</v>
      </c>
      <c r="F2" s="2" t="s">
        <v>11</v>
      </c>
      <c r="G2" s="2" t="s">
        <v>20</v>
      </c>
      <c r="J2" s="1">
        <v>1.0553992819556199</v>
      </c>
    </row>
    <row r="3" spans="2:10" x14ac:dyDescent="0.15">
      <c r="B3" s="2">
        <v>1</v>
      </c>
      <c r="C3" s="2" t="s">
        <v>12</v>
      </c>
      <c r="D3" s="2">
        <v>40</v>
      </c>
      <c r="E3" s="2">
        <v>156</v>
      </c>
      <c r="F3" s="2">
        <v>121</v>
      </c>
      <c r="G3" s="3">
        <f>E3*$J$2</f>
        <v>164.64228798507671</v>
      </c>
      <c r="I3" s="1" t="s">
        <v>75</v>
      </c>
    </row>
    <row r="4" spans="2:10" x14ac:dyDescent="0.15">
      <c r="B4" s="2">
        <v>2</v>
      </c>
      <c r="C4" s="2" t="s">
        <v>2</v>
      </c>
      <c r="D4" s="2">
        <v>45</v>
      </c>
      <c r="E4" s="2">
        <v>200</v>
      </c>
      <c r="F4" s="2">
        <v>115</v>
      </c>
      <c r="G4" s="3">
        <f t="shared" ref="G4:G14" si="0">E4*$J$2</f>
        <v>211.079856391124</v>
      </c>
      <c r="I4" s="1" t="s">
        <v>75</v>
      </c>
    </row>
    <row r="5" spans="2:10" x14ac:dyDescent="0.15">
      <c r="B5" s="2">
        <v>3</v>
      </c>
      <c r="C5" s="2" t="s">
        <v>3</v>
      </c>
      <c r="D5" s="2">
        <v>76</v>
      </c>
      <c r="E5" s="2">
        <v>329</v>
      </c>
      <c r="F5" s="2">
        <v>124</v>
      </c>
      <c r="G5" s="3">
        <f t="shared" si="0"/>
        <v>347.22636376339898</v>
      </c>
      <c r="I5" s="1" t="s">
        <v>79</v>
      </c>
    </row>
    <row r="6" spans="2:10" x14ac:dyDescent="0.15">
      <c r="B6" s="2">
        <v>4</v>
      </c>
      <c r="C6" s="2" t="s">
        <v>4</v>
      </c>
      <c r="D6" s="2">
        <v>26</v>
      </c>
      <c r="E6" s="2">
        <v>119</v>
      </c>
      <c r="F6" s="2">
        <v>67</v>
      </c>
      <c r="G6" s="3">
        <f t="shared" si="0"/>
        <v>125.59251455271877</v>
      </c>
      <c r="I6" s="1" t="s">
        <v>77</v>
      </c>
    </row>
    <row r="7" spans="2:10" x14ac:dyDescent="0.15">
      <c r="B7" s="2">
        <v>5</v>
      </c>
      <c r="C7" s="2" t="s">
        <v>5</v>
      </c>
      <c r="D7" s="2">
        <v>39</v>
      </c>
      <c r="E7" s="2">
        <v>202</v>
      </c>
      <c r="F7" s="2">
        <v>92</v>
      </c>
      <c r="G7" s="3">
        <f t="shared" si="0"/>
        <v>213.19065495503523</v>
      </c>
      <c r="I7" s="1" t="s">
        <v>75</v>
      </c>
    </row>
    <row r="8" spans="2:10" x14ac:dyDescent="0.15">
      <c r="B8" s="2">
        <v>6</v>
      </c>
      <c r="C8" s="2" t="s">
        <v>82</v>
      </c>
      <c r="D8" s="2">
        <v>32</v>
      </c>
      <c r="E8" s="2">
        <v>117</v>
      </c>
      <c r="F8" s="2">
        <v>42</v>
      </c>
      <c r="G8" s="3">
        <f t="shared" si="0"/>
        <v>123.48171598880754</v>
      </c>
      <c r="I8" s="1" t="s">
        <v>77</v>
      </c>
    </row>
    <row r="9" spans="2:10" x14ac:dyDescent="0.15">
      <c r="B9" s="2">
        <v>7</v>
      </c>
      <c r="C9" s="2" t="s">
        <v>6</v>
      </c>
      <c r="D9" s="2">
        <v>44</v>
      </c>
      <c r="E9" s="2">
        <v>181</v>
      </c>
      <c r="F9" s="2">
        <v>56</v>
      </c>
      <c r="G9" s="3">
        <f t="shared" si="0"/>
        <v>191.0272700339672</v>
      </c>
      <c r="I9" s="1" t="s">
        <v>75</v>
      </c>
    </row>
    <row r="10" spans="2:10" x14ac:dyDescent="0.15">
      <c r="B10" s="2">
        <v>8</v>
      </c>
      <c r="C10" s="2" t="s">
        <v>80</v>
      </c>
      <c r="D10" s="2">
        <v>45</v>
      </c>
      <c r="E10" s="2">
        <v>171</v>
      </c>
      <c r="F10" s="2">
        <v>43</v>
      </c>
      <c r="G10" s="3">
        <f t="shared" si="0"/>
        <v>180.47327721441101</v>
      </c>
      <c r="I10" s="1" t="s">
        <v>75</v>
      </c>
    </row>
    <row r="11" spans="2:10" x14ac:dyDescent="0.15">
      <c r="B11" s="2">
        <v>9</v>
      </c>
      <c r="C11" s="2" t="s">
        <v>7</v>
      </c>
      <c r="D11" s="2">
        <v>87</v>
      </c>
      <c r="E11" s="2">
        <v>321</v>
      </c>
      <c r="F11" s="2">
        <v>99</v>
      </c>
      <c r="G11" s="3">
        <f t="shared" si="0"/>
        <v>338.783169507754</v>
      </c>
      <c r="I11" s="1" t="s">
        <v>79</v>
      </c>
    </row>
    <row r="12" spans="2:10" x14ac:dyDescent="0.15">
      <c r="B12" s="2">
        <v>10</v>
      </c>
      <c r="C12" s="2" t="s">
        <v>81</v>
      </c>
      <c r="D12" s="2">
        <v>118</v>
      </c>
      <c r="E12" s="2">
        <v>428</v>
      </c>
      <c r="F12" s="2">
        <v>146</v>
      </c>
      <c r="G12" s="3">
        <f t="shared" si="0"/>
        <v>451.71089267700535</v>
      </c>
      <c r="I12" s="1" t="s">
        <v>79</v>
      </c>
    </row>
    <row r="13" spans="2:10" x14ac:dyDescent="0.15">
      <c r="B13" s="2">
        <v>11</v>
      </c>
      <c r="C13" s="2" t="s">
        <v>1</v>
      </c>
      <c r="D13" s="2">
        <v>16</v>
      </c>
      <c r="E13" s="2">
        <v>66</v>
      </c>
      <c r="F13" s="4">
        <v>25</v>
      </c>
      <c r="G13" s="3">
        <f t="shared" si="0"/>
        <v>69.656352609070922</v>
      </c>
      <c r="I13" s="1" t="s">
        <v>77</v>
      </c>
    </row>
    <row r="14" spans="2:10" x14ac:dyDescent="0.15">
      <c r="B14" s="2"/>
      <c r="C14" s="2"/>
      <c r="D14" s="2">
        <f>SUM(D3:D13)</f>
        <v>568</v>
      </c>
      <c r="E14" s="2">
        <f>SUM(E3:E13)</f>
        <v>2290</v>
      </c>
      <c r="F14" s="2">
        <f>SUM(F3:F13)</f>
        <v>930</v>
      </c>
      <c r="G14" s="3">
        <f t="shared" si="0"/>
        <v>2416.8643556783695</v>
      </c>
    </row>
    <row r="20" spans="3:7" x14ac:dyDescent="0.15">
      <c r="C20" t="s">
        <v>56</v>
      </c>
      <c r="D20" t="s">
        <v>57</v>
      </c>
      <c r="E20" t="s">
        <v>58</v>
      </c>
      <c r="F20" s="13"/>
      <c r="G20" s="14"/>
    </row>
    <row r="21" spans="3:7" x14ac:dyDescent="0.15">
      <c r="C21" t="s">
        <v>59</v>
      </c>
      <c r="D21" t="s">
        <v>60</v>
      </c>
      <c r="E21" t="s">
        <v>61</v>
      </c>
      <c r="F21" s="13"/>
      <c r="G21" s="13"/>
    </row>
    <row r="22" spans="3:7" x14ac:dyDescent="0.15">
      <c r="C22" t="s">
        <v>62</v>
      </c>
      <c r="D22" t="s">
        <v>63</v>
      </c>
      <c r="E22" t="s">
        <v>64</v>
      </c>
      <c r="F22" s="13"/>
      <c r="G22" s="13"/>
    </row>
    <row r="23" spans="3:7" x14ac:dyDescent="0.15">
      <c r="C23" t="s">
        <v>65</v>
      </c>
      <c r="D23" t="s">
        <v>66</v>
      </c>
      <c r="E23" t="s">
        <v>67</v>
      </c>
      <c r="F23" s="13"/>
      <c r="G23" s="13"/>
    </row>
    <row r="24" spans="3:7" x14ac:dyDescent="0.15">
      <c r="C24" t="s">
        <v>68</v>
      </c>
      <c r="D24" t="s">
        <v>69</v>
      </c>
      <c r="E24" t="s">
        <v>70</v>
      </c>
      <c r="F24"/>
      <c r="G24"/>
    </row>
    <row r="25" spans="3:7" x14ac:dyDescent="0.15">
      <c r="C25" t="s">
        <v>71</v>
      </c>
      <c r="D25" t="s">
        <v>72</v>
      </c>
      <c r="E25" t="s">
        <v>73</v>
      </c>
      <c r="F25"/>
      <c r="G25"/>
    </row>
  </sheetData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8"/>
  <sheetViews>
    <sheetView tabSelected="1" workbookViewId="0">
      <pane xSplit="2" topLeftCell="I1" activePane="topRight" state="frozen"/>
      <selection pane="topRight" activeCell="D25" sqref="D25"/>
    </sheetView>
    <sheetView workbookViewId="1">
      <selection sqref="A1:B1"/>
    </sheetView>
  </sheetViews>
  <sheetFormatPr defaultRowHeight="13.5" x14ac:dyDescent="0.15"/>
  <cols>
    <col min="1" max="1" width="9" style="1"/>
    <col min="2" max="2" width="15.75" style="1" customWidth="1"/>
    <col min="3" max="14" width="15.625" style="1" customWidth="1"/>
    <col min="15" max="16384" width="9" style="1"/>
  </cols>
  <sheetData>
    <row r="1" spans="1:14" ht="14.25" x14ac:dyDescent="0.15">
      <c r="A1" s="41" t="s">
        <v>21</v>
      </c>
      <c r="B1" s="42"/>
      <c r="C1" s="7"/>
      <c r="D1" s="7">
        <v>1</v>
      </c>
      <c r="E1" s="7">
        <v>2</v>
      </c>
      <c r="F1" s="7">
        <v>3</v>
      </c>
      <c r="G1" s="7">
        <v>4</v>
      </c>
      <c r="H1" s="7">
        <v>5</v>
      </c>
      <c r="I1" s="7">
        <v>6</v>
      </c>
      <c r="J1" s="7">
        <v>7</v>
      </c>
      <c r="K1" s="7">
        <v>8</v>
      </c>
      <c r="L1" s="7">
        <v>9</v>
      </c>
      <c r="M1" s="7">
        <v>10</v>
      </c>
      <c r="N1" s="7">
        <v>11</v>
      </c>
    </row>
    <row r="2" spans="1:14" ht="14.25" x14ac:dyDescent="0.15">
      <c r="A2" s="43" t="s">
        <v>22</v>
      </c>
      <c r="B2" s="43"/>
      <c r="C2" s="6" t="s">
        <v>37</v>
      </c>
      <c r="D2" s="6" t="s">
        <v>12</v>
      </c>
      <c r="E2" s="6" t="s">
        <v>2</v>
      </c>
      <c r="F2" s="6" t="s">
        <v>3</v>
      </c>
      <c r="G2" s="6" t="s">
        <v>4</v>
      </c>
      <c r="H2" s="6" t="s">
        <v>5</v>
      </c>
      <c r="I2" s="6" t="s">
        <v>33</v>
      </c>
      <c r="J2" s="6" t="s">
        <v>6</v>
      </c>
      <c r="K2" s="6" t="s">
        <v>34</v>
      </c>
      <c r="L2" s="6" t="s">
        <v>7</v>
      </c>
      <c r="M2" s="6" t="s">
        <v>35</v>
      </c>
      <c r="N2" s="6" t="s">
        <v>36</v>
      </c>
    </row>
    <row r="3" spans="1:14" ht="27" x14ac:dyDescent="0.15">
      <c r="A3" s="5">
        <v>1</v>
      </c>
      <c r="B3" s="5" t="s">
        <v>23</v>
      </c>
      <c r="C3" s="9" t="s">
        <v>128</v>
      </c>
      <c r="D3" s="2" t="s">
        <v>124</v>
      </c>
      <c r="E3" s="2" t="s">
        <v>124</v>
      </c>
      <c r="F3" s="2" t="s">
        <v>124</v>
      </c>
      <c r="G3" s="2" t="s">
        <v>124</v>
      </c>
      <c r="H3" s="2" t="s">
        <v>124</v>
      </c>
      <c r="I3" s="2" t="s">
        <v>124</v>
      </c>
      <c r="J3" s="2" t="s">
        <v>124</v>
      </c>
      <c r="K3" s="2" t="s">
        <v>124</v>
      </c>
      <c r="L3" s="9" t="s">
        <v>108</v>
      </c>
      <c r="M3" s="2" t="s">
        <v>125</v>
      </c>
      <c r="N3" s="9" t="s">
        <v>126</v>
      </c>
    </row>
    <row r="4" spans="1:14" ht="14.25" x14ac:dyDescent="0.15">
      <c r="A4" s="5">
        <v>2</v>
      </c>
      <c r="B4" s="5" t="s">
        <v>24</v>
      </c>
      <c r="C4" s="2"/>
      <c r="D4" s="8" t="s">
        <v>41</v>
      </c>
      <c r="E4" s="8" t="s">
        <v>42</v>
      </c>
      <c r="F4" s="8" t="s">
        <v>42</v>
      </c>
      <c r="G4" s="10" t="s">
        <v>50</v>
      </c>
      <c r="H4" s="8" t="s">
        <v>42</v>
      </c>
      <c r="I4" s="8" t="s">
        <v>42</v>
      </c>
      <c r="J4" s="8" t="s">
        <v>42</v>
      </c>
      <c r="K4" s="8" t="s">
        <v>43</v>
      </c>
      <c r="L4" s="10" t="s">
        <v>51</v>
      </c>
      <c r="M4" s="8" t="s">
        <v>42</v>
      </c>
      <c r="N4" s="8" t="s">
        <v>42</v>
      </c>
    </row>
    <row r="5" spans="1:14" ht="14.25" x14ac:dyDescent="0.15">
      <c r="A5" s="5">
        <v>3</v>
      </c>
      <c r="B5" s="5" t="s">
        <v>25</v>
      </c>
      <c r="C5" s="2"/>
      <c r="D5" s="9" t="s">
        <v>112</v>
      </c>
      <c r="E5" s="9" t="s">
        <v>113</v>
      </c>
      <c r="F5" s="10" t="s">
        <v>114</v>
      </c>
      <c r="G5" s="9" t="s">
        <v>117</v>
      </c>
      <c r="H5" s="10" t="s">
        <v>118</v>
      </c>
      <c r="I5" s="9" t="s">
        <v>115</v>
      </c>
      <c r="J5" s="9" t="s">
        <v>119</v>
      </c>
      <c r="K5" s="9" t="s">
        <v>120</v>
      </c>
      <c r="L5" s="9" t="s">
        <v>110</v>
      </c>
      <c r="M5" s="8" t="s">
        <v>43</v>
      </c>
      <c r="N5" s="9" t="s">
        <v>122</v>
      </c>
    </row>
    <row r="6" spans="1:14" ht="14.25" x14ac:dyDescent="0.15">
      <c r="A6" s="5">
        <v>4</v>
      </c>
      <c r="B6" s="5" t="s">
        <v>26</v>
      </c>
      <c r="C6" s="2"/>
      <c r="D6" s="9" t="s">
        <v>44</v>
      </c>
      <c r="E6" s="9" t="s">
        <v>44</v>
      </c>
      <c r="F6" s="9" t="s">
        <v>44</v>
      </c>
      <c r="G6" s="9" t="s">
        <v>44</v>
      </c>
      <c r="H6" s="9" t="s">
        <v>44</v>
      </c>
      <c r="I6" s="9" t="s">
        <v>44</v>
      </c>
      <c r="J6" s="9" t="s">
        <v>44</v>
      </c>
      <c r="K6" s="9" t="s">
        <v>44</v>
      </c>
      <c r="L6" s="9" t="s">
        <v>44</v>
      </c>
      <c r="M6" s="9" t="s">
        <v>44</v>
      </c>
      <c r="N6" s="9" t="s">
        <v>44</v>
      </c>
    </row>
    <row r="7" spans="1:14" ht="14.25" x14ac:dyDescent="0.15">
      <c r="A7" s="5">
        <v>5</v>
      </c>
      <c r="B7" s="5" t="s">
        <v>27</v>
      </c>
      <c r="C7" s="2"/>
      <c r="D7" s="9" t="s">
        <v>44</v>
      </c>
      <c r="E7" s="9" t="s">
        <v>44</v>
      </c>
      <c r="F7" s="9" t="s">
        <v>44</v>
      </c>
      <c r="G7" s="9" t="s">
        <v>44</v>
      </c>
      <c r="H7" s="9" t="s">
        <v>44</v>
      </c>
      <c r="I7" s="9" t="s">
        <v>44</v>
      </c>
      <c r="J7" s="9" t="s">
        <v>44</v>
      </c>
      <c r="K7" s="9" t="s">
        <v>44</v>
      </c>
      <c r="L7" s="9" t="s">
        <v>44</v>
      </c>
      <c r="M7" s="9" t="s">
        <v>44</v>
      </c>
      <c r="N7" s="9" t="s">
        <v>44</v>
      </c>
    </row>
    <row r="8" spans="1:14" ht="27" x14ac:dyDescent="0.15">
      <c r="A8" s="5">
        <v>6</v>
      </c>
      <c r="B8" s="5" t="s">
        <v>28</v>
      </c>
      <c r="C8" s="2"/>
      <c r="D8" s="2" t="s">
        <v>40</v>
      </c>
      <c r="E8" s="2" t="s">
        <v>40</v>
      </c>
      <c r="F8" s="2" t="s">
        <v>40</v>
      </c>
      <c r="G8" s="2" t="s">
        <v>40</v>
      </c>
      <c r="H8" s="8" t="s">
        <v>42</v>
      </c>
      <c r="I8" s="9" t="s">
        <v>116</v>
      </c>
      <c r="J8" s="8" t="s">
        <v>127</v>
      </c>
      <c r="K8" s="9" t="s">
        <v>121</v>
      </c>
      <c r="L8" s="9" t="s">
        <v>109</v>
      </c>
      <c r="M8" s="8" t="s">
        <v>42</v>
      </c>
      <c r="N8" s="9" t="s">
        <v>123</v>
      </c>
    </row>
    <row r="9" spans="1:14" ht="14.25" x14ac:dyDescent="0.15">
      <c r="A9" s="5">
        <v>7</v>
      </c>
      <c r="B9" s="5" t="s">
        <v>29</v>
      </c>
      <c r="C9" s="2"/>
      <c r="D9" s="9" t="s">
        <v>74</v>
      </c>
      <c r="E9" s="9" t="s">
        <v>74</v>
      </c>
      <c r="F9" s="9" t="s">
        <v>78</v>
      </c>
      <c r="G9" s="9" t="s">
        <v>76</v>
      </c>
      <c r="H9" s="9" t="s">
        <v>74</v>
      </c>
      <c r="I9" s="9" t="s">
        <v>76</v>
      </c>
      <c r="J9" s="9" t="s">
        <v>74</v>
      </c>
      <c r="K9" s="9" t="s">
        <v>74</v>
      </c>
      <c r="L9" s="9" t="s">
        <v>78</v>
      </c>
      <c r="M9" s="9" t="s">
        <v>78</v>
      </c>
      <c r="N9" s="9" t="s">
        <v>76</v>
      </c>
    </row>
    <row r="10" spans="1:14" ht="14.25" x14ac:dyDescent="0.15">
      <c r="A10" s="5">
        <v>8</v>
      </c>
      <c r="B10" s="5" t="s">
        <v>30</v>
      </c>
      <c r="C10" s="2"/>
      <c r="D10" s="9" t="s">
        <v>46</v>
      </c>
      <c r="E10" s="8" t="s">
        <v>38</v>
      </c>
      <c r="F10" s="9" t="s">
        <v>45</v>
      </c>
      <c r="G10" s="9" t="s">
        <v>45</v>
      </c>
      <c r="H10" s="9" t="s">
        <v>45</v>
      </c>
      <c r="I10" s="9" t="s">
        <v>45</v>
      </c>
      <c r="J10" s="9" t="s">
        <v>45</v>
      </c>
      <c r="K10" s="9" t="s">
        <v>45</v>
      </c>
      <c r="L10" s="9" t="s">
        <v>45</v>
      </c>
      <c r="M10" s="8" t="s">
        <v>42</v>
      </c>
      <c r="N10" s="9" t="s">
        <v>47</v>
      </c>
    </row>
    <row r="11" spans="1:14" ht="14.25" x14ac:dyDescent="0.15">
      <c r="A11" s="5">
        <v>9</v>
      </c>
      <c r="B11" s="5" t="s">
        <v>31</v>
      </c>
      <c r="C11" s="2"/>
      <c r="D11" s="9" t="s">
        <v>49</v>
      </c>
      <c r="E11" s="8" t="s">
        <v>43</v>
      </c>
      <c r="F11" s="9" t="s">
        <v>39</v>
      </c>
      <c r="G11" s="9" t="s">
        <v>48</v>
      </c>
      <c r="H11" s="8" t="s">
        <v>43</v>
      </c>
      <c r="I11" s="8" t="s">
        <v>43</v>
      </c>
      <c r="J11" s="10" t="s">
        <v>51</v>
      </c>
      <c r="K11" s="9" t="s">
        <v>39</v>
      </c>
      <c r="L11" s="10" t="s">
        <v>52</v>
      </c>
      <c r="M11" s="8" t="s">
        <v>42</v>
      </c>
      <c r="N11" s="9" t="s">
        <v>48</v>
      </c>
    </row>
    <row r="12" spans="1:14" ht="14.25" x14ac:dyDescent="0.15">
      <c r="A12" s="25">
        <v>10</v>
      </c>
      <c r="B12" s="25" t="s">
        <v>111</v>
      </c>
      <c r="C12" s="2"/>
      <c r="D12" s="26">
        <v>7</v>
      </c>
      <c r="E12" s="26">
        <v>4</v>
      </c>
      <c r="F12" s="26">
        <v>6</v>
      </c>
      <c r="G12" s="26">
        <v>4</v>
      </c>
      <c r="H12" s="26">
        <v>7</v>
      </c>
      <c r="I12" s="26">
        <v>5</v>
      </c>
      <c r="J12" s="26">
        <v>16</v>
      </c>
      <c r="K12" s="26">
        <v>8</v>
      </c>
      <c r="L12" s="26">
        <v>10</v>
      </c>
      <c r="M12" s="26">
        <v>14</v>
      </c>
      <c r="N12" s="26">
        <v>11</v>
      </c>
    </row>
    <row r="13" spans="1:14" ht="14.25" x14ac:dyDescent="0.15">
      <c r="A13" s="25">
        <v>11</v>
      </c>
      <c r="B13" s="24" t="s">
        <v>107</v>
      </c>
      <c r="C13" s="2"/>
      <c r="D13" s="27">
        <v>1200</v>
      </c>
      <c r="E13" s="27">
        <v>1300</v>
      </c>
      <c r="F13" s="27">
        <v>1800</v>
      </c>
      <c r="G13" s="27">
        <v>450</v>
      </c>
      <c r="H13" s="27">
        <v>1000</v>
      </c>
      <c r="I13" s="27">
        <v>600</v>
      </c>
      <c r="J13" s="27">
        <v>1000</v>
      </c>
      <c r="K13" s="27">
        <v>900</v>
      </c>
      <c r="L13" s="27">
        <v>1000</v>
      </c>
      <c r="M13" s="27">
        <v>1600</v>
      </c>
      <c r="N13" s="27">
        <v>700</v>
      </c>
    </row>
    <row r="14" spans="1:14" ht="14.25" x14ac:dyDescent="0.15">
      <c r="A14" s="25">
        <v>12</v>
      </c>
      <c r="B14" s="5" t="s">
        <v>32</v>
      </c>
      <c r="C14" s="2"/>
      <c r="D14" s="2" t="s">
        <v>19</v>
      </c>
      <c r="E14" s="2"/>
      <c r="F14" s="2"/>
      <c r="G14" s="2"/>
      <c r="H14" s="2"/>
      <c r="I14" s="2" t="s">
        <v>15</v>
      </c>
      <c r="J14" s="2" t="s">
        <v>17</v>
      </c>
      <c r="K14" s="2"/>
      <c r="L14" s="2" t="s">
        <v>15</v>
      </c>
      <c r="M14" s="2" t="s">
        <v>16</v>
      </c>
      <c r="N14" s="2"/>
    </row>
    <row r="15" spans="1:14" ht="14.25" x14ac:dyDescent="0.15">
      <c r="A15" s="25">
        <v>13</v>
      </c>
      <c r="B15" s="5" t="s">
        <v>55</v>
      </c>
      <c r="C15" s="12"/>
      <c r="D15" s="2"/>
      <c r="E15" s="2"/>
      <c r="F15" s="11" t="s">
        <v>18</v>
      </c>
      <c r="G15" s="2"/>
      <c r="H15" s="2"/>
      <c r="I15" s="2"/>
      <c r="J15" s="2"/>
      <c r="K15" s="2"/>
      <c r="L15" s="2"/>
      <c r="M15" s="2" t="s">
        <v>9</v>
      </c>
      <c r="N15" s="2" t="s">
        <v>14</v>
      </c>
    </row>
    <row r="16" spans="1:14" ht="14.25" x14ac:dyDescent="0.15">
      <c r="A16" s="25">
        <v>14</v>
      </c>
      <c r="B16" s="5" t="s">
        <v>53</v>
      </c>
      <c r="C16" s="8" t="s">
        <v>38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ht="14.25" x14ac:dyDescent="0.15">
      <c r="A17" s="25">
        <v>15</v>
      </c>
      <c r="B17" s="5" t="s">
        <v>54</v>
      </c>
      <c r="C17" s="2"/>
      <c r="D17" s="2"/>
      <c r="E17" s="2"/>
      <c r="F17" s="9" t="s">
        <v>48</v>
      </c>
      <c r="G17" s="2"/>
      <c r="H17" s="2"/>
      <c r="I17" s="2"/>
      <c r="J17" s="2"/>
      <c r="K17" s="2"/>
      <c r="L17" s="2"/>
      <c r="M17" s="2"/>
      <c r="N17" s="2"/>
    </row>
    <row r="18" spans="1:14" ht="14.25" x14ac:dyDescent="0.15">
      <c r="A18" s="25">
        <v>16</v>
      </c>
      <c r="B18" s="24" t="s">
        <v>106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</sheetData>
  <mergeCells count="2">
    <mergeCell ref="A1:B1"/>
    <mergeCell ref="A2:B2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6"/>
  <sheetViews>
    <sheetView workbookViewId="0">
      <selection activeCell="G25" sqref="G25"/>
    </sheetView>
    <sheetView tabSelected="1" workbookViewId="1">
      <selection activeCell="A17" sqref="A17:H288"/>
    </sheetView>
  </sheetViews>
  <sheetFormatPr defaultRowHeight="12" x14ac:dyDescent="0.15"/>
  <cols>
    <col min="1" max="1" width="14.5" style="15" customWidth="1"/>
    <col min="2" max="2" width="9" style="15"/>
    <col min="3" max="3" width="15.25" style="15" customWidth="1"/>
    <col min="4" max="4" width="23.875" style="15" customWidth="1"/>
    <col min="5" max="5" width="20.75" style="15" customWidth="1"/>
    <col min="6" max="6" width="34.75" style="15" customWidth="1"/>
    <col min="7" max="8" width="22.125" style="15" customWidth="1"/>
    <col min="9" max="9" width="24.5" style="15" customWidth="1"/>
    <col min="10" max="10" width="5.25" style="15" customWidth="1"/>
    <col min="11" max="12" width="9" style="15"/>
    <col min="13" max="13" width="28.75" style="15" customWidth="1"/>
    <col min="14" max="16384" width="9" style="15"/>
  </cols>
  <sheetData>
    <row r="1" spans="1:8" x14ac:dyDescent="0.15">
      <c r="A1" s="15" t="s">
        <v>104</v>
      </c>
      <c r="B1" s="16" t="s">
        <v>8</v>
      </c>
      <c r="C1" s="16" t="s">
        <v>83</v>
      </c>
      <c r="D1" s="16" t="s">
        <v>84</v>
      </c>
      <c r="E1" s="16" t="s">
        <v>85</v>
      </c>
      <c r="F1" s="16" t="s">
        <v>86</v>
      </c>
      <c r="G1" s="16" t="s">
        <v>87</v>
      </c>
      <c r="H1" s="16" t="s">
        <v>88</v>
      </c>
    </row>
    <row r="2" spans="1:8" x14ac:dyDescent="0.15">
      <c r="B2" s="17">
        <v>1</v>
      </c>
      <c r="C2" s="18" t="s">
        <v>89</v>
      </c>
      <c r="D2" s="18" t="s">
        <v>89</v>
      </c>
      <c r="E2" s="28">
        <f>250*3.5</f>
        <v>875</v>
      </c>
      <c r="F2" s="29">
        <v>100</v>
      </c>
      <c r="G2" s="19">
        <f>E2*F2/10000</f>
        <v>8.75</v>
      </c>
      <c r="H2" s="18" t="s">
        <v>40</v>
      </c>
    </row>
    <row r="3" spans="1:8" ht="24" x14ac:dyDescent="0.15">
      <c r="B3" s="17">
        <f>B2+1</f>
        <v>2</v>
      </c>
      <c r="C3" s="44" t="s">
        <v>91</v>
      </c>
      <c r="D3" s="18" t="s">
        <v>24</v>
      </c>
      <c r="E3" s="30">
        <v>1</v>
      </c>
      <c r="F3" s="31">
        <v>30</v>
      </c>
      <c r="G3" s="19">
        <f>E3*F3</f>
        <v>30</v>
      </c>
      <c r="H3" s="18" t="s">
        <v>92</v>
      </c>
    </row>
    <row r="4" spans="1:8" ht="24" x14ac:dyDescent="0.15">
      <c r="B4" s="17">
        <f t="shared" ref="B4:B15" si="0">B3+1</f>
        <v>3</v>
      </c>
      <c r="C4" s="46"/>
      <c r="D4" s="18" t="s">
        <v>93</v>
      </c>
      <c r="E4" s="28">
        <v>4600</v>
      </c>
      <c r="F4" s="29">
        <v>100</v>
      </c>
      <c r="G4" s="19">
        <f>E4*F4/10000</f>
        <v>46</v>
      </c>
      <c r="H4" s="18" t="s">
        <v>94</v>
      </c>
    </row>
    <row r="5" spans="1:8" x14ac:dyDescent="0.15">
      <c r="B5" s="17">
        <f t="shared" si="0"/>
        <v>4</v>
      </c>
      <c r="C5" s="45"/>
      <c r="D5" s="20" t="s">
        <v>95</v>
      </c>
      <c r="E5" s="30">
        <v>1</v>
      </c>
      <c r="F5" s="32">
        <v>5</v>
      </c>
      <c r="G5" s="19">
        <f>E5*F5</f>
        <v>5</v>
      </c>
      <c r="H5" s="18" t="s">
        <v>90</v>
      </c>
    </row>
    <row r="6" spans="1:8" x14ac:dyDescent="0.15">
      <c r="B6" s="17">
        <f t="shared" si="0"/>
        <v>5</v>
      </c>
      <c r="C6" s="44" t="s">
        <v>96</v>
      </c>
      <c r="D6" s="18" t="s">
        <v>27</v>
      </c>
      <c r="E6" s="30">
        <v>1</v>
      </c>
      <c r="F6" s="32">
        <v>2</v>
      </c>
      <c r="G6" s="19">
        <f>E6*F6</f>
        <v>2</v>
      </c>
      <c r="H6" s="18" t="s">
        <v>90</v>
      </c>
    </row>
    <row r="7" spans="1:8" x14ac:dyDescent="0.15">
      <c r="B7" s="17">
        <f t="shared" si="0"/>
        <v>6</v>
      </c>
      <c r="C7" s="45"/>
      <c r="D7" s="18" t="s">
        <v>28</v>
      </c>
      <c r="E7" s="28">
        <v>2800</v>
      </c>
      <c r="F7" s="29">
        <v>150</v>
      </c>
      <c r="G7" s="19">
        <f>E7*F7/10000</f>
        <v>42</v>
      </c>
      <c r="H7" s="18" t="s">
        <v>90</v>
      </c>
    </row>
    <row r="8" spans="1:8" x14ac:dyDescent="0.15">
      <c r="B8" s="17">
        <f t="shared" si="0"/>
        <v>7</v>
      </c>
      <c r="C8" s="44" t="s">
        <v>97</v>
      </c>
      <c r="D8" s="18" t="s">
        <v>29</v>
      </c>
      <c r="E8" s="28">
        <v>40</v>
      </c>
      <c r="F8" s="18" t="s">
        <v>40</v>
      </c>
      <c r="G8" s="19" t="e">
        <f>LOOKUP(E8,#REF!,#REF!)</f>
        <v>#REF!</v>
      </c>
      <c r="H8" s="18" t="s">
        <v>129</v>
      </c>
    </row>
    <row r="9" spans="1:8" x14ac:dyDescent="0.15">
      <c r="B9" s="17">
        <f t="shared" si="0"/>
        <v>8</v>
      </c>
      <c r="C9" s="46"/>
      <c r="D9" s="18" t="s">
        <v>30</v>
      </c>
      <c r="E9" s="30">
        <v>1</v>
      </c>
      <c r="F9" s="34">
        <v>1.5</v>
      </c>
      <c r="G9" s="19">
        <f>E9*F9</f>
        <v>1.5</v>
      </c>
      <c r="H9" s="18" t="s">
        <v>130</v>
      </c>
    </row>
    <row r="10" spans="1:8" x14ac:dyDescent="0.15">
      <c r="B10" s="17">
        <f t="shared" si="0"/>
        <v>9</v>
      </c>
      <c r="C10" s="46"/>
      <c r="D10" s="18" t="s">
        <v>131</v>
      </c>
      <c r="E10" s="30">
        <v>1</v>
      </c>
      <c r="F10" s="35">
        <v>4.5</v>
      </c>
      <c r="G10" s="19">
        <f>E10*F10</f>
        <v>4.5</v>
      </c>
      <c r="H10" s="18" t="s">
        <v>132</v>
      </c>
    </row>
    <row r="11" spans="1:8" x14ac:dyDescent="0.15">
      <c r="B11" s="17">
        <f t="shared" si="0"/>
        <v>10</v>
      </c>
      <c r="C11" s="46"/>
      <c r="D11" s="18" t="s">
        <v>133</v>
      </c>
      <c r="E11" s="36">
        <v>10</v>
      </c>
      <c r="F11" s="37">
        <v>4000</v>
      </c>
      <c r="G11" s="19">
        <f>E11*F11/10000</f>
        <v>4</v>
      </c>
      <c r="H11" s="18" t="s">
        <v>99</v>
      </c>
    </row>
    <row r="12" spans="1:8" x14ac:dyDescent="0.15">
      <c r="B12" s="17">
        <f t="shared" si="0"/>
        <v>11</v>
      </c>
      <c r="C12" s="46"/>
      <c r="D12" s="18" t="s">
        <v>100</v>
      </c>
      <c r="E12" s="38">
        <v>1</v>
      </c>
      <c r="F12" s="39">
        <v>20</v>
      </c>
      <c r="G12" s="19">
        <f>E12*F12</f>
        <v>20</v>
      </c>
      <c r="H12" s="18" t="s">
        <v>99</v>
      </c>
    </row>
    <row r="13" spans="1:8" x14ac:dyDescent="0.15">
      <c r="B13" s="17">
        <f t="shared" si="0"/>
        <v>12</v>
      </c>
      <c r="C13" s="46"/>
      <c r="D13" s="18" t="s">
        <v>101</v>
      </c>
      <c r="E13" s="38">
        <v>1</v>
      </c>
      <c r="F13" s="39">
        <v>10</v>
      </c>
      <c r="G13" s="19">
        <f>E13*F13</f>
        <v>10</v>
      </c>
      <c r="H13" s="18" t="s">
        <v>99</v>
      </c>
    </row>
    <row r="14" spans="1:8" x14ac:dyDescent="0.15">
      <c r="B14" s="17">
        <f t="shared" si="0"/>
        <v>13</v>
      </c>
      <c r="C14" s="45"/>
      <c r="D14" s="18" t="s">
        <v>98</v>
      </c>
      <c r="E14" s="33">
        <v>1000</v>
      </c>
      <c r="F14" s="40">
        <v>200</v>
      </c>
      <c r="G14" s="19">
        <f>E14*F14/10000</f>
        <v>20</v>
      </c>
      <c r="H14" s="18" t="s">
        <v>90</v>
      </c>
    </row>
    <row r="15" spans="1:8" x14ac:dyDescent="0.15">
      <c r="B15" s="17">
        <f t="shared" si="0"/>
        <v>14</v>
      </c>
      <c r="C15" s="18" t="s">
        <v>102</v>
      </c>
      <c r="D15" s="18" t="s">
        <v>103</v>
      </c>
      <c r="E15" s="30">
        <v>0</v>
      </c>
      <c r="F15" s="32">
        <v>10</v>
      </c>
      <c r="G15" s="19">
        <f>E15*10</f>
        <v>0</v>
      </c>
      <c r="H15" s="18" t="s">
        <v>134</v>
      </c>
    </row>
    <row r="16" spans="1:8" x14ac:dyDescent="0.15">
      <c r="B16" s="22"/>
      <c r="C16" s="21" t="s">
        <v>105</v>
      </c>
      <c r="D16" s="23"/>
      <c r="E16" s="18" t="s">
        <v>135</v>
      </c>
      <c r="F16" s="18" t="s">
        <v>135</v>
      </c>
      <c r="G16" s="19" t="e">
        <f>SUM(G2:G15)</f>
        <v>#REF!</v>
      </c>
      <c r="H16" s="18" t="s">
        <v>136</v>
      </c>
    </row>
  </sheetData>
  <mergeCells count="3">
    <mergeCell ref="C3:C5"/>
    <mergeCell ref="C6:C7"/>
    <mergeCell ref="C8:C14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村庄人口</vt:lpstr>
      <vt:lpstr>需求</vt:lpstr>
      <vt:lpstr>项目库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</dc:creator>
  <cp:lastModifiedBy>x64</cp:lastModifiedBy>
  <dcterms:created xsi:type="dcterms:W3CDTF">2018-10-29T01:16:57Z</dcterms:created>
  <dcterms:modified xsi:type="dcterms:W3CDTF">2019-07-29T03:10:15Z</dcterms:modified>
</cp:coreProperties>
</file>