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E05CDE41-04EB-4A06-9A79-1D25B11EB693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6" l="1"/>
  <c r="G2" i="6"/>
  <c r="B3" i="6"/>
  <c r="G3" i="6"/>
  <c r="B4" i="6"/>
  <c r="G4" i="6"/>
  <c r="B5" i="6"/>
  <c r="G5" i="6"/>
  <c r="B6" i="6"/>
  <c r="G6" i="6"/>
  <c r="B7" i="6"/>
  <c r="G7" i="6"/>
  <c r="B8" i="6"/>
  <c r="G8" i="6"/>
  <c r="B9" i="6"/>
  <c r="G9" i="6"/>
  <c r="B10" i="6"/>
  <c r="G10" i="6"/>
  <c r="B11" i="6"/>
  <c r="G11" i="6"/>
  <c r="B12" i="6"/>
  <c r="G12" i="6"/>
  <c r="B13" i="6"/>
  <c r="G13" i="6"/>
  <c r="B14" i="6"/>
  <c r="G14" i="6"/>
  <c r="B15" i="6"/>
  <c r="G15" i="6"/>
  <c r="G16" i="6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<sst xmlns="http://schemas.openxmlformats.org/spreadsheetml/2006/main" count="313" uniqueCount="170">
  <si>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</si>
  <si>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</si>
  <si>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</si>
  <si>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</si>
  <si>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</si>
  <si>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</si>
  <si>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</si>
  <si>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</si>
  <si>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</si>
  <si>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</si>
  <si>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</si>
  <si>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</si>
  <si>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</si>
  <si>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</si>
  <si>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</si>
  <si>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</si>
  <si>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</si>
  <si>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</si>
  <si>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</si>
  <si>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</si>
  <si>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</si>
  <si>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</si>
  <si>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</si>
  <si>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</si>
  <si>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</si>
  <si>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</si>
  <si>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</si>
  <si>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</si>
  <si>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</si>
  <si>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</si>
  <si>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</si>
  <si>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</si>
  <si>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</si>
  <si>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</si>
  <si>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</si>
  <si>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</si>
  <si>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</si>
  <si>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</si>
  <si>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</si>
  <si>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</si>
  <si>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</si>
  <si>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</si>
  <si>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</si>
  <si>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</si>
  <si>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</si>
  <si>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</si>
  <si>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</si>
  <si>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</si>
  <si>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</si>
  <si>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</si>
  <si>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</si>
  <si>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</si>
  <si>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</si>
  <si>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</si>
  <si>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</si>
  <si>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</si>
  <si>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</si>
  <si>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</si>
  <si>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</si>
  <si>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</si>
  <si>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</si>
  <si>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</si>
  <si>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</si>
  <si>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</si>
  <si>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</si>
  <si>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</si>
  <si>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</si>
  <si>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</si>
  <si>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</si>
  <si>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</si>
  <si>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</si>
  <si>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</si>
  <si>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</si>
  <si>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</si>
  <si>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</si>
  <si>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</si>
  <si>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</si>
  <si>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</si>
  <si>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</si>
  <si>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</si>
  <si>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</si>
  <si>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</si>
  <si>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</si>
  <si>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</si>
  <si>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</si>
  <si>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</si>
  <si>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</si>
  <si>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</si>
  <si>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</si>
  <si>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</si>
  <si>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</si>
  <si>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</si>
  <si>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</si>
  <si>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</si>
  <si>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</si>
  <si>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</si>
  <si>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</si>
  <si>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</si>
  <si>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</si>
  <si>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</si>
  <si>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</si>
  <si>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</si>
  <si>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</si>
  <si>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</si>
  <si>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</si>
  <si>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</si>
  <si>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</si>
  <si>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</si>
  <si>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</si>
  <si>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</si>
  <si>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</si>
  <si>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</si>
  <si>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</si>
  <si>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</si>
  <si>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</si>
  <si>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</si>
  <si>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</si>
  <si>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</si>
  <si>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</si>
  <si>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</si>
  <si>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</si>
  <si>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</si>
  <si>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</si>
  <si>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</si>
  <si>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</si>
  <si>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</si>
  <si>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</si>
  <si>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</si>
  <si>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</si>
  <si>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</si>
  <si>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</si>
  <si>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</si>
  <si>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</si>
  <si>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</si>
  <si>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</si>
  <si>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</si>
  <si>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</si>
  <si>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总计</t>
  </si>
  <si>
    <t>规划新建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</si>
  <si>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</si>
  <si>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</si>
  <si>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</si>
  <si>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排水管道</t>
    <phoneticPr fontId="1" type="noConversion"/>
  </si>
  <si>
    <t>历史建筑/传统风貌建筑</t>
    <phoneticPr fontId="2" type="noConversion"/>
  </si>
  <si>
    <t>——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</si>
  <si>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</si>
  <si>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</si>
  <si>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</si>
  <si>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</si>
  <si>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</si>
  <si>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</si>
  <si>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</si>
  <si>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</si>
  <si>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文化楼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</si>
  <si>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</si>
  <si>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</si>
  <si>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</si>
  <si>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</si>
  <si>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</si>
  <si>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</si>
  <si>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</si>
  <si>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规划新建，按人口确定规模</t>
    <phoneticPr fontId="2" type="noConversion"/>
  </si>
  <si>
    <t>垃圾收集点</t>
    <phoneticPr fontId="2" type="noConversion"/>
  </si>
  <si>
    <t>公共厕所</t>
    <phoneticPr fontId="2" type="noConversion"/>
  </si>
  <si>
    <t>齐洛</t>
    <phoneticPr fontId="1" type="noConversion"/>
  </si>
  <si>
    <t>自然村——潮美</t>
    <phoneticPr fontId="1" type="noConversion"/>
  </si>
  <si>
    <t>保留*1 新建*2（3500）</t>
    <phoneticPr fontId="2" type="noConversion"/>
  </si>
  <si>
    <t>——</t>
    <phoneticPr fontId="2" type="noConversion"/>
  </si>
  <si>
    <t>规划重建，配置图书室、电子阅览室等功能</t>
    <phoneticPr fontId="2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</si>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</sst>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6" t="s">
        <v>164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7" t="s">
        <v>68</v>
      </c>
      <c r="B1" s="48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7" t="s">
        <v>69</v>
      </c>
      <c r="B2" s="48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108</v>
      </c>
      <c r="H3" s="12" t="s">
        <v>20</v>
      </c>
      <c r="I3" s="20" t="s">
        <v>109</v>
      </c>
      <c r="J3" s="20" t="s">
        <v>110</v>
      </c>
      <c r="K3" s="20" t="s">
        <v>110</v>
      </c>
      <c r="L3" s="20" t="s">
        <v>111</v>
      </c>
      <c r="M3" s="21" t="s">
        <v>92</v>
      </c>
      <c r="N3" s="21" t="s">
        <v>92</v>
      </c>
      <c r="O3" s="21" t="s">
        <v>93</v>
      </c>
      <c r="P3" s="20" t="s">
        <v>112</v>
      </c>
      <c r="Q3" s="20" t="s">
        <v>113</v>
      </c>
      <c r="R3" s="20" t="s">
        <v>114</v>
      </c>
      <c r="S3" s="20" t="s">
        <v>115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136</v>
      </c>
      <c r="E5" s="20" t="s">
        <v>134</v>
      </c>
      <c r="F5" s="20" t="s">
        <v>132</v>
      </c>
      <c r="G5" s="20" t="s">
        <v>131</v>
      </c>
      <c r="H5" s="20" t="s">
        <v>166</v>
      </c>
      <c r="I5" s="20" t="s">
        <v>128</v>
      </c>
      <c r="J5" s="15" t="s">
        <v>71</v>
      </c>
      <c r="K5" s="20" t="s">
        <v>126</v>
      </c>
      <c r="L5" s="16" t="s">
        <v>124</v>
      </c>
      <c r="M5" s="20" t="s">
        <v>122</v>
      </c>
      <c r="N5" s="15" t="s">
        <v>71</v>
      </c>
      <c r="O5" s="20" t="s">
        <v>119</v>
      </c>
      <c r="P5" s="20" t="s">
        <v>118</v>
      </c>
      <c r="Q5" s="15" t="s">
        <v>71</v>
      </c>
      <c r="R5" s="15" t="s">
        <v>71</v>
      </c>
      <c r="S5" s="20" t="s">
        <v>169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135</v>
      </c>
      <c r="F8" s="20" t="s">
        <v>133</v>
      </c>
      <c r="G8" s="20" t="s">
        <v>129</v>
      </c>
      <c r="H8" s="21" t="s">
        <v>92</v>
      </c>
      <c r="I8" s="21" t="s">
        <v>92</v>
      </c>
      <c r="J8" s="21" t="s">
        <v>92</v>
      </c>
      <c r="K8" s="20" t="s">
        <v>127</v>
      </c>
      <c r="L8" s="20" t="s">
        <v>125</v>
      </c>
      <c r="M8" s="20" t="s">
        <v>123</v>
      </c>
      <c r="N8" s="20" t="s">
        <v>121</v>
      </c>
      <c r="O8" s="20" t="s">
        <v>120</v>
      </c>
      <c r="P8" s="21" t="s">
        <v>92</v>
      </c>
      <c r="Q8" s="20" t="s">
        <v>117</v>
      </c>
      <c r="R8" s="21" t="s">
        <v>92</v>
      </c>
      <c r="S8" s="20" t="s">
        <v>116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130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102</v>
      </c>
      <c r="C12" s="13"/>
      <c r="D12" s="29">
        <v>10</v>
      </c>
      <c r="E12" s="29">
        <v>5</v>
      </c>
      <c r="F12" s="29">
        <v>6</v>
      </c>
      <c r="G12" s="29">
        <v>10</v>
      </c>
      <c r="H12" s="29">
        <v>8</v>
      </c>
      <c r="I12" s="29">
        <v>10</v>
      </c>
      <c r="J12" s="29">
        <v>6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5</v>
      </c>
      <c r="Q12" s="29">
        <v>8</v>
      </c>
      <c r="R12" s="29">
        <v>10</v>
      </c>
      <c r="S12" s="29">
        <v>8</v>
      </c>
    </row>
    <row r="13" spans="1:19" ht="14.25" x14ac:dyDescent="0.15">
      <c r="A13" s="13">
        <v>11</v>
      </c>
      <c r="B13" s="13" t="s">
        <v>103</v>
      </c>
      <c r="C13" s="13"/>
      <c r="D13" s="30">
        <v>2000</v>
      </c>
      <c r="E13" s="30">
        <v>500</v>
      </c>
      <c r="F13" s="30">
        <v>300</v>
      </c>
      <c r="G13" s="30">
        <v>1300</v>
      </c>
      <c r="H13" s="30">
        <v>500</v>
      </c>
      <c r="I13" s="30">
        <v>900</v>
      </c>
      <c r="J13" s="30">
        <v>400</v>
      </c>
      <c r="K13" s="30">
        <v>600</v>
      </c>
      <c r="L13" s="30">
        <v>1200</v>
      </c>
      <c r="M13" s="30">
        <v>800</v>
      </c>
      <c r="N13" s="30">
        <v>310</v>
      </c>
      <c r="O13" s="30">
        <v>600</v>
      </c>
      <c r="P13" s="30">
        <v>210</v>
      </c>
      <c r="Q13" s="30">
        <v>810</v>
      </c>
      <c r="R13" s="30">
        <v>600</v>
      </c>
      <c r="S13" s="30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104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105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106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A17" sqref="A17:H289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165</v>
      </c>
      <c r="B1" s="23" t="s">
        <v>145</v>
      </c>
      <c r="C1" s="23" t="s">
        <v>146</v>
      </c>
      <c r="D1" s="23" t="s">
        <v>147</v>
      </c>
      <c r="E1" s="23" t="s">
        <v>148</v>
      </c>
      <c r="F1" s="23" t="s">
        <v>149</v>
      </c>
      <c r="G1" s="23" t="s">
        <v>150</v>
      </c>
      <c r="H1" s="23" t="s">
        <v>151</v>
      </c>
    </row>
    <row r="2" spans="1:8" x14ac:dyDescent="0.15">
      <c r="B2" s="24">
        <v>1</v>
      </c>
      <c r="C2" s="25" t="s">
        <v>152</v>
      </c>
      <c r="D2" s="25" t="s">
        <v>152</v>
      </c>
      <c r="E2" s="31">
        <f>400*3.5</f>
        <v>1400</v>
      </c>
      <c r="F2" s="32">
        <v>100</v>
      </c>
      <c r="G2" s="26">
        <f>E2*F2/10000</f>
        <v>14</v>
      </c>
      <c r="H2" s="25" t="s">
        <v>144</v>
      </c>
    </row>
    <row r="3" spans="1:8" ht="24" x14ac:dyDescent="0.15">
      <c r="B3" s="24">
        <f>B2+1</f>
        <v>2</v>
      </c>
      <c r="C3" s="49" t="s">
        <v>98</v>
      </c>
      <c r="D3" s="25" t="s">
        <v>153</v>
      </c>
      <c r="E3" s="33">
        <v>1</v>
      </c>
      <c r="F3" s="34">
        <v>30</v>
      </c>
      <c r="G3" s="26">
        <f>E3*F3</f>
        <v>30</v>
      </c>
      <c r="H3" s="25" t="s">
        <v>168</v>
      </c>
    </row>
    <row r="4" spans="1:8" ht="24" x14ac:dyDescent="0.15">
      <c r="B4" s="24">
        <f t="shared" ref="B4:B15" si="0">B3+1</f>
        <v>3</v>
      </c>
      <c r="C4" s="50"/>
      <c r="D4" s="25" t="s">
        <v>154</v>
      </c>
      <c r="E4" s="31">
        <v>4000</v>
      </c>
      <c r="F4" s="32">
        <v>100</v>
      </c>
      <c r="G4" s="26">
        <f>E4*F4/10000</f>
        <v>40</v>
      </c>
      <c r="H4" s="25" t="s">
        <v>155</v>
      </c>
    </row>
    <row r="5" spans="1:8" x14ac:dyDescent="0.15">
      <c r="B5" s="24">
        <f t="shared" si="0"/>
        <v>4</v>
      </c>
      <c r="C5" s="51"/>
      <c r="D5" s="27" t="s">
        <v>156</v>
      </c>
      <c r="E5" s="33">
        <v>0</v>
      </c>
      <c r="F5" s="35">
        <v>5</v>
      </c>
      <c r="G5" s="26">
        <f>E5*F5</f>
        <v>0</v>
      </c>
      <c r="H5" s="25" t="s">
        <v>167</v>
      </c>
    </row>
    <row r="6" spans="1:8" x14ac:dyDescent="0.15">
      <c r="B6" s="24">
        <f t="shared" si="0"/>
        <v>5</v>
      </c>
      <c r="C6" s="49" t="s">
        <v>99</v>
      </c>
      <c r="D6" s="25" t="s">
        <v>157</v>
      </c>
      <c r="E6" s="33">
        <v>1</v>
      </c>
      <c r="F6" s="35">
        <v>2</v>
      </c>
      <c r="G6" s="26">
        <f>E6*F6</f>
        <v>2</v>
      </c>
      <c r="H6" s="25" t="s">
        <v>138</v>
      </c>
    </row>
    <row r="7" spans="1:8" x14ac:dyDescent="0.15">
      <c r="B7" s="24">
        <f t="shared" si="0"/>
        <v>6</v>
      </c>
      <c r="C7" s="51"/>
      <c r="D7" s="25" t="s">
        <v>158</v>
      </c>
      <c r="E7" s="31">
        <v>400</v>
      </c>
      <c r="F7" s="32">
        <v>150</v>
      </c>
      <c r="G7" s="26">
        <f>E7*F7/10000</f>
        <v>6</v>
      </c>
      <c r="H7" s="25" t="s">
        <v>138</v>
      </c>
    </row>
    <row r="8" spans="1:8" x14ac:dyDescent="0.15">
      <c r="B8" s="24">
        <f t="shared" si="0"/>
        <v>7</v>
      </c>
      <c r="C8" s="49" t="s">
        <v>159</v>
      </c>
      <c r="D8" s="25" t="s">
        <v>160</v>
      </c>
      <c r="E8" s="31">
        <v>40</v>
      </c>
      <c r="F8" s="25" t="s">
        <v>144</v>
      </c>
      <c r="G8" s="26" t="e">
        <f>LOOKUP(E8,#REF!,#REF!)</f>
        <v>#REF!</v>
      </c>
      <c r="H8" s="25" t="s">
        <v>161</v>
      </c>
    </row>
    <row r="9" spans="1:8" x14ac:dyDescent="0.15">
      <c r="B9" s="24">
        <f t="shared" si="0"/>
        <v>8</v>
      </c>
      <c r="C9" s="50"/>
      <c r="D9" s="25" t="s">
        <v>162</v>
      </c>
      <c r="E9" s="33">
        <v>1</v>
      </c>
      <c r="F9" s="37">
        <v>1.5</v>
      </c>
      <c r="G9" s="26">
        <f>E9*F9</f>
        <v>1.5</v>
      </c>
      <c r="H9" s="25" t="s">
        <v>138</v>
      </c>
    </row>
    <row r="10" spans="1:8" x14ac:dyDescent="0.15">
      <c r="B10" s="24">
        <f t="shared" si="0"/>
        <v>9</v>
      </c>
      <c r="C10" s="50"/>
      <c r="D10" s="25" t="s">
        <v>163</v>
      </c>
      <c r="E10" s="33">
        <v>0</v>
      </c>
      <c r="F10" s="38">
        <v>4.5</v>
      </c>
      <c r="G10" s="26">
        <f>E10*F10</f>
        <v>0</v>
      </c>
      <c r="H10" s="25" t="s">
        <v>92</v>
      </c>
    </row>
    <row r="11" spans="1:8" x14ac:dyDescent="0.15">
      <c r="B11" s="24">
        <f t="shared" si="0"/>
        <v>10</v>
      </c>
      <c r="C11" s="50"/>
      <c r="D11" s="25" t="s">
        <v>139</v>
      </c>
      <c r="E11" s="39">
        <v>10</v>
      </c>
      <c r="F11" s="40">
        <v>4000</v>
      </c>
      <c r="G11" s="26">
        <f>E11*F11/10000</f>
        <v>4</v>
      </c>
      <c r="H11" s="25" t="s">
        <v>140</v>
      </c>
    </row>
    <row r="12" spans="1:8" x14ac:dyDescent="0.15">
      <c r="B12" s="24">
        <f t="shared" si="0"/>
        <v>11</v>
      </c>
      <c r="C12" s="50"/>
      <c r="D12" s="25" t="s">
        <v>100</v>
      </c>
      <c r="E12" s="41">
        <v>1</v>
      </c>
      <c r="F12" s="42">
        <v>20</v>
      </c>
      <c r="G12" s="26">
        <f>E12*F12</f>
        <v>20</v>
      </c>
      <c r="H12" s="25" t="s">
        <v>140</v>
      </c>
    </row>
    <row r="13" spans="1:8" x14ac:dyDescent="0.15">
      <c r="B13" s="24">
        <f t="shared" si="0"/>
        <v>12</v>
      </c>
      <c r="C13" s="50"/>
      <c r="D13" s="25" t="s">
        <v>141</v>
      </c>
      <c r="E13" s="41">
        <v>1</v>
      </c>
      <c r="F13" s="42">
        <v>10</v>
      </c>
      <c r="G13" s="26">
        <f>E13*F13</f>
        <v>10</v>
      </c>
      <c r="H13" s="25" t="s">
        <v>140</v>
      </c>
    </row>
    <row r="14" spans="1:8" x14ac:dyDescent="0.15">
      <c r="B14" s="24">
        <f t="shared" si="0"/>
        <v>13</v>
      </c>
      <c r="C14" s="51"/>
      <c r="D14" s="25" t="s">
        <v>142</v>
      </c>
      <c r="E14" s="36">
        <v>1200</v>
      </c>
      <c r="F14" s="45">
        <v>200</v>
      </c>
      <c r="G14" s="26">
        <f>E14*F14/10000</f>
        <v>24</v>
      </c>
      <c r="H14" s="25" t="s">
        <v>138</v>
      </c>
    </row>
    <row r="15" spans="1:8" x14ac:dyDescent="0.15">
      <c r="B15" s="24">
        <f t="shared" si="0"/>
        <v>14</v>
      </c>
      <c r="C15" s="25" t="s">
        <v>101</v>
      </c>
      <c r="D15" s="25" t="s">
        <v>143</v>
      </c>
      <c r="E15" s="33">
        <v>0</v>
      </c>
      <c r="F15" s="35">
        <v>10</v>
      </c>
      <c r="G15" s="26">
        <f>E15*10</f>
        <v>0</v>
      </c>
      <c r="H15" s="25" t="s">
        <v>92</v>
      </c>
    </row>
    <row r="16" spans="1:8" x14ac:dyDescent="0.15">
      <c r="B16" s="43"/>
      <c r="C16" s="28" t="s">
        <v>137</v>
      </c>
      <c r="D16" s="44"/>
      <c r="E16" s="25" t="s">
        <v>144</v>
      </c>
      <c r="F16" s="25" t="s">
        <v>144</v>
      </c>
      <c r="G16" s="26" t="e">
        <f>SUM(G2:G15)</f>
        <v>#REF!</v>
      </c>
      <c r="H16" s="25" t="s">
        <v>144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2019-07-29T02:58:07Z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