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49035BDA-E7A8-444B-836B-567BF6616653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6" l="1"/>
  <c r="G2" i="6" s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<sst xmlns="http://schemas.openxmlformats.org/spreadsheetml/2006/main" count="313" uniqueCount="169">
  <si>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</si>
  <si>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</si>
  <si>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</si>
  <si>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</si>
  <si>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</si>
  <si>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</si>
  <si>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</si>
  <si>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</si>
  <si>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</si>
  <si>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</si>
  <si>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</si>
  <si>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</si>
  <si>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</si>
  <si>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</si>
  <si>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</si>
  <si>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</si>
  <si>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</si>
  <si>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</si>
  <si>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</si>
  <si>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</si>
  <si>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</si>
  <si>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</si>
  <si>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</si>
  <si>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</si>
  <si>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</si>
  <si>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</si>
  <si>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</si>
  <si>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</si>
  <si>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</si>
  <si>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</si>
  <si>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</si>
  <si>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</si>
  <si>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</si>
  <si>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</si>
  <si>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</si>
  <si>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</si>
  <si>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</si>
  <si>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</si>
  <si>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</si>
  <si>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</si>
  <si>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</si>
  <si>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</si>
  <si>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</si>
  <si>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</si>
  <si>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</si>
  <si>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</si>
  <si>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</si>
  <si>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</si>
  <si>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</si>
  <si>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</si>
  <si>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</si>
  <si>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</si>
  <si>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</si>
  <si>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</si>
  <si>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</si>
  <si>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</si>
  <si>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</si>
  <si>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</si>
  <si>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</si>
  <si>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</si>
  <si>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</si>
  <si>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</si>
  <si>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</si>
  <si>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</si>
  <si>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</si>
  <si>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</si>
  <si>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</si>
  <si>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</si>
  <si>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</si>
  <si>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</si>
  <si>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</si>
  <si>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</si>
  <si>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</si>
  <si>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</si>
  <si>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</si>
  <si>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</si>
  <si>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</si>
  <si>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</si>
  <si>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</si>
  <si>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</si>
  <si>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</si>
  <si>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</si>
  <si>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</si>
  <si>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</si>
  <si>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</si>
  <si>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</si>
  <si>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</si>
  <si>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</si>
  <si>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</si>
  <si>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</si>
  <si>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</si>
  <si>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</si>
  <si>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</si>
  <si>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</si>
  <si>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</si>
  <si>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</si>
  <si>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</si>
  <si>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</si>
  <si>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</si>
  <si>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</si>
  <si>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</si>
  <si>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</si>
  <si>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</si>
  <si>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</si>
  <si>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</si>
  <si>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</si>
  <si>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</si>
  <si>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</si>
  <si>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</si>
  <si>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</si>
  <si>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</si>
  <si>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</si>
  <si>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</si>
  <si>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</si>
  <si>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</si>
  <si>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</si>
  <si>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</si>
  <si>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</si>
  <si>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</si>
  <si>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</si>
  <si>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</si>
  <si>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</si>
  <si>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</si>
  <si>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</si>
  <si>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</si>
  <si>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</si>
  <si>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</si>
  <si>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</si>
  <si>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</si>
  <si>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</si>
  <si>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</si>
  <si>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</si>
  <si>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</si>
  <si>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</si>
  <si>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</si>
  <si>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</si>
  <si>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</si>
  <si>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</si>
  <si>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</si>
  <si>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</si>
  <si>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</si>
  <si>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</si>
  <si>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</si>
  <si>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</si>
  <si>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</si>
  <si>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</si>
  <si>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</si>
  <si>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</si>
  <si>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</si>
  <si>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</si>
  <si>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</si>
  <si>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</si>
  <si>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</si>
  <si>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</si>
  <si>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</si>
  <si>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</si>
  <si>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</si>
  <si>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</si>
  <si>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</si>
  <si>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</si>
  <si>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</si>
  <si>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</si>
  <si>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</si>
  <si>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齐洛</t>
    <phoneticPr fontId="1" type="noConversion"/>
  </si>
  <si>
    <t>自然村——潮安</t>
    <phoneticPr fontId="1" type="noConversion"/>
  </si>
  <si>
    <t>保留*1 新建*2（3500）</t>
    <phoneticPr fontId="2" type="noConversion"/>
  </si>
  <si>
    <t>规划修缮，配置图书室、电子阅览室等功能</t>
    <phoneticPr fontId="2" type="noConversion"/>
  </si>
  <si>
    <t>——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</si>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</sst>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7" t="s">
        <v>163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8" t="s">
        <v>68</v>
      </c>
      <c r="B1" s="49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8" t="s">
        <v>69</v>
      </c>
      <c r="B2" s="49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165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168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30">
        <v>10</v>
      </c>
      <c r="E12" s="30">
        <v>5</v>
      </c>
      <c r="F12" s="30">
        <v>6</v>
      </c>
      <c r="G12" s="30">
        <v>10</v>
      </c>
      <c r="H12" s="30">
        <v>8</v>
      </c>
      <c r="I12" s="30">
        <v>10</v>
      </c>
      <c r="J12" s="30">
        <v>6</v>
      </c>
      <c r="K12" s="30">
        <v>10</v>
      </c>
      <c r="L12" s="30">
        <v>10</v>
      </c>
      <c r="M12" s="30">
        <v>10</v>
      </c>
      <c r="N12" s="30">
        <v>10</v>
      </c>
      <c r="O12" s="30">
        <v>10</v>
      </c>
      <c r="P12" s="30">
        <v>5</v>
      </c>
      <c r="Q12" s="30">
        <v>8</v>
      </c>
      <c r="R12" s="30">
        <v>10</v>
      </c>
      <c r="S12" s="30">
        <v>8</v>
      </c>
    </row>
    <row r="13" spans="1:19" ht="14.25" x14ac:dyDescent="0.15">
      <c r="A13" s="13">
        <v>11</v>
      </c>
      <c r="B13" s="13" t="s">
        <v>103</v>
      </c>
      <c r="C13" s="13"/>
      <c r="D13" s="31">
        <v>2000</v>
      </c>
      <c r="E13" s="31">
        <v>500</v>
      </c>
      <c r="F13" s="31">
        <v>300</v>
      </c>
      <c r="G13" s="31">
        <v>1300</v>
      </c>
      <c r="H13" s="31">
        <v>500</v>
      </c>
      <c r="I13" s="31">
        <v>900</v>
      </c>
      <c r="J13" s="31">
        <v>400</v>
      </c>
      <c r="K13" s="31">
        <v>600</v>
      </c>
      <c r="L13" s="31">
        <v>1200</v>
      </c>
      <c r="M13" s="31">
        <v>800</v>
      </c>
      <c r="N13" s="31">
        <v>310</v>
      </c>
      <c r="O13" s="31">
        <v>600</v>
      </c>
      <c r="P13" s="31">
        <v>210</v>
      </c>
      <c r="Q13" s="31">
        <v>810</v>
      </c>
      <c r="R13" s="31">
        <v>600</v>
      </c>
      <c r="S13" s="31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XFD17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164</v>
      </c>
      <c r="B1" s="23" t="s">
        <v>150</v>
      </c>
      <c r="C1" s="23" t="s">
        <v>151</v>
      </c>
      <c r="D1" s="23" t="s">
        <v>152</v>
      </c>
      <c r="E1" s="23" t="s">
        <v>153</v>
      </c>
      <c r="F1" s="23" t="s">
        <v>154</v>
      </c>
      <c r="G1" s="23" t="s">
        <v>155</v>
      </c>
      <c r="H1" s="23" t="s">
        <v>156</v>
      </c>
    </row>
    <row r="2" spans="1:8" x14ac:dyDescent="0.15">
      <c r="B2" s="24">
        <v>1</v>
      </c>
      <c r="C2" s="25" t="s">
        <v>157</v>
      </c>
      <c r="D2" s="25" t="s">
        <v>157</v>
      </c>
      <c r="E2" s="32">
        <f>60*3.5</f>
        <v>210</v>
      </c>
      <c r="F2" s="33">
        <v>100</v>
      </c>
      <c r="G2" s="26">
        <f>E2*F2/10000</f>
        <v>2.1</v>
      </c>
      <c r="H2" s="25" t="s">
        <v>141</v>
      </c>
    </row>
    <row r="3" spans="1:8" ht="24" x14ac:dyDescent="0.15">
      <c r="B3" s="24">
        <f>B2+1</f>
        <v>2</v>
      </c>
      <c r="C3" s="50" t="s">
        <v>98</v>
      </c>
      <c r="D3" s="25" t="s">
        <v>158</v>
      </c>
      <c r="E3" s="34">
        <v>1</v>
      </c>
      <c r="F3" s="35">
        <v>30</v>
      </c>
      <c r="G3" s="26">
        <f>E3*F3</f>
        <v>30</v>
      </c>
      <c r="H3" s="25" t="s">
        <v>166</v>
      </c>
    </row>
    <row r="4" spans="1:8" x14ac:dyDescent="0.15">
      <c r="B4" s="24">
        <f t="shared" ref="B4:B15" si="0">B3+1</f>
        <v>3</v>
      </c>
      <c r="C4" s="51"/>
      <c r="D4" s="25" t="s">
        <v>159</v>
      </c>
      <c r="E4" s="32">
        <v>0</v>
      </c>
      <c r="F4" s="33">
        <v>100</v>
      </c>
      <c r="G4" s="26">
        <f>E4*F4/10000</f>
        <v>0</v>
      </c>
      <c r="H4" s="25" t="s">
        <v>92</v>
      </c>
    </row>
    <row r="5" spans="1:8" x14ac:dyDescent="0.15">
      <c r="B5" s="24">
        <f t="shared" si="0"/>
        <v>4</v>
      </c>
      <c r="C5" s="52"/>
      <c r="D5" s="27" t="s">
        <v>160</v>
      </c>
      <c r="E5" s="34">
        <v>0</v>
      </c>
      <c r="F5" s="36">
        <v>5</v>
      </c>
      <c r="G5" s="26">
        <f>E5*F5</f>
        <v>0</v>
      </c>
      <c r="H5" s="25" t="s">
        <v>167</v>
      </c>
    </row>
    <row r="6" spans="1:8" x14ac:dyDescent="0.15">
      <c r="B6" s="24">
        <f t="shared" si="0"/>
        <v>5</v>
      </c>
      <c r="C6" s="50" t="s">
        <v>99</v>
      </c>
      <c r="D6" s="25" t="s">
        <v>161</v>
      </c>
      <c r="E6" s="34">
        <v>1</v>
      </c>
      <c r="F6" s="36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2"/>
      <c r="D7" s="25" t="s">
        <v>162</v>
      </c>
      <c r="E7" s="32">
        <v>0</v>
      </c>
      <c r="F7" s="33">
        <v>150</v>
      </c>
      <c r="G7" s="26">
        <f>E7*F7/10000</f>
        <v>0</v>
      </c>
      <c r="H7" s="25" t="s">
        <v>92</v>
      </c>
    </row>
    <row r="8" spans="1:8" x14ac:dyDescent="0.15">
      <c r="B8" s="24">
        <f t="shared" si="0"/>
        <v>7</v>
      </c>
      <c r="C8" s="50" t="s">
        <v>139</v>
      </c>
      <c r="D8" s="25" t="s">
        <v>140</v>
      </c>
      <c r="E8" s="32">
        <v>10</v>
      </c>
      <c r="F8" s="25" t="s">
        <v>141</v>
      </c>
      <c r="G8" s="26" t="e">
        <f>LOOKUP(E8,#REF!,#REF!)</f>
        <v>#REF!</v>
      </c>
      <c r="H8" s="25" t="s">
        <v>142</v>
      </c>
    </row>
    <row r="9" spans="1:8" x14ac:dyDescent="0.15">
      <c r="B9" s="24">
        <f t="shared" si="0"/>
        <v>8</v>
      </c>
      <c r="C9" s="51"/>
      <c r="D9" s="25" t="s">
        <v>143</v>
      </c>
      <c r="E9" s="34">
        <v>1</v>
      </c>
      <c r="F9" s="38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1"/>
      <c r="D10" s="25" t="s">
        <v>144</v>
      </c>
      <c r="E10" s="34">
        <v>1</v>
      </c>
      <c r="F10" s="39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1"/>
      <c r="D11" s="25" t="s">
        <v>145</v>
      </c>
      <c r="E11" s="40">
        <v>6</v>
      </c>
      <c r="F11" s="41">
        <v>4000</v>
      </c>
      <c r="G11" s="26">
        <f>E11*F11/10000</f>
        <v>2.4</v>
      </c>
      <c r="H11" s="25" t="s">
        <v>146</v>
      </c>
    </row>
    <row r="12" spans="1:8" x14ac:dyDescent="0.15">
      <c r="B12" s="24">
        <f t="shared" si="0"/>
        <v>11</v>
      </c>
      <c r="C12" s="51"/>
      <c r="D12" s="25" t="s">
        <v>100</v>
      </c>
      <c r="E12" s="42">
        <v>1</v>
      </c>
      <c r="F12" s="43">
        <v>20</v>
      </c>
      <c r="G12" s="26">
        <f>E12*F12</f>
        <v>20</v>
      </c>
      <c r="H12" s="25" t="s">
        <v>146</v>
      </c>
    </row>
    <row r="13" spans="1:8" x14ac:dyDescent="0.15">
      <c r="B13" s="24">
        <f t="shared" si="0"/>
        <v>12</v>
      </c>
      <c r="C13" s="52"/>
      <c r="D13" s="25" t="s">
        <v>147</v>
      </c>
      <c r="E13" s="42">
        <v>1</v>
      </c>
      <c r="F13" s="43">
        <v>10</v>
      </c>
      <c r="G13" s="26">
        <f>E13*F13</f>
        <v>10</v>
      </c>
      <c r="H13" s="25" t="s">
        <v>146</v>
      </c>
    </row>
    <row r="14" spans="1:8" x14ac:dyDescent="0.15">
      <c r="B14" s="24">
        <f t="shared" si="0"/>
        <v>13</v>
      </c>
      <c r="C14" s="29"/>
      <c r="D14" s="25" t="s">
        <v>148</v>
      </c>
      <c r="E14" s="37">
        <v>400</v>
      </c>
      <c r="F14" s="46">
        <v>200</v>
      </c>
      <c r="G14" s="26">
        <f>E14*F14/10000</f>
        <v>8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149</v>
      </c>
      <c r="E15" s="34">
        <v>0</v>
      </c>
      <c r="F15" s="36">
        <v>10</v>
      </c>
      <c r="G15" s="26">
        <f>E15*10</f>
        <v>0</v>
      </c>
      <c r="H15" s="25" t="s">
        <v>92</v>
      </c>
    </row>
    <row r="16" spans="1:8" x14ac:dyDescent="0.15">
      <c r="B16" s="44"/>
      <c r="C16" s="28" t="s">
        <v>137</v>
      </c>
      <c r="D16" s="45"/>
      <c r="E16" s="25" t="s">
        <v>141</v>
      </c>
      <c r="F16" s="25" t="s">
        <v>141</v>
      </c>
      <c r="G16" s="26" t="e">
        <f>SUM(G2:G15)</f>
        <v>#REF!</v>
      </c>
      <c r="H16" s="25" t="s">
        <v>141</v>
      </c>
    </row>
  </sheetData>
  <mergeCells count="3">
    <mergeCell ref="C6:C7"/>
    <mergeCell ref="C8:C13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