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八家村\"/>
    </mc:Choice>
  </mc:AlternateContent>
  <xr:revisionPtr revIDLastSave="0" documentId="8_{D0DA3F2C-5715-40F2-A417-417832339F24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  <workbookView xWindow="-120" yWindow="-120" windowWidth="29040" windowHeight="15840" activeTab="2" xr2:uid="{00000000-000D-0000-FFFF-FFFF01000000}"/>
  </bookViews>
  <sheets>
    <sheet name="村庄人口" sheetId="2" r:id="rId1"/>
    <sheet name="需求" sheetId="1" r:id="rId2"/>
    <sheet name="项目库" sheetId="6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" i="6" l="1"/>
  <c r="G2" i="6" s="1"/>
  <c r="B3" i="6"/>
  <c r="G3" i="6"/>
  <c r="B4" i="6"/>
  <c r="G4" i="6"/>
  <c r="B5" i="6"/>
  <c r="G5" i="6"/>
  <c r="B6" i="6"/>
  <c r="G6" i="6"/>
  <c r="B7" i="6"/>
  <c r="G7" i="6"/>
  <c r="B8" i="6"/>
  <c r="G8" i="6"/>
  <c r="B9" i="6"/>
  <c r="G9" i="6"/>
  <c r="B10" i="6"/>
  <c r="G10" i="6"/>
  <c r="B11" i="6"/>
  <c r="G11" i="6"/>
  <c r="B12" i="6"/>
  <c r="G12" i="6"/>
  <c r="B13" i="6"/>
  <c r="G13" i="6"/>
  <c r="B14" i="6"/>
  <c r="G14" i="6"/>
  <c r="B15" i="6"/>
  <c r="G15" i="6"/>
  <c r="G16" i="6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4" i="2"/>
  <c r="E20" i="2"/>
  <c r="F20" i="2" s="1"/>
  <c r="D20" i="2"/>
</calcChain>
</file>

<file path=xl/sharedStrings.xml><?xml version="1.0" encoding="utf-8"?>
<sst xmlns="http://schemas.openxmlformats.org/spreadsheetml/2006/main" count="313" uniqueCount="169">
  <si>
    <t>序号</t>
  </si>
  <si>
    <t>自然村名</t>
  </si>
  <si>
    <t>户数</t>
  </si>
  <si>
    <t>户籍人口</t>
  </si>
  <si>
    <t>关盛</t>
  </si>
  <si>
    <t>新村</t>
  </si>
  <si>
    <t>八家</t>
  </si>
  <si>
    <t>均秀</t>
  </si>
  <si>
    <t>定安</t>
  </si>
  <si>
    <t>潮安</t>
  </si>
  <si>
    <t>宁州</t>
  </si>
  <si>
    <t>潮美</t>
  </si>
  <si>
    <t>围安</t>
  </si>
  <si>
    <t>逢源</t>
  </si>
  <si>
    <t>潮源</t>
  </si>
  <si>
    <t>汇宁</t>
  </si>
  <si>
    <t>平聚</t>
  </si>
  <si>
    <t>齐福</t>
  </si>
  <si>
    <t>齐兴</t>
  </si>
  <si>
    <t>2035年人口</t>
  </si>
  <si>
    <t>——</t>
  </si>
  <si>
    <t>小卖部</t>
  </si>
  <si>
    <t>祠堂4个</t>
  </si>
  <si>
    <t>碉楼1个</t>
  </si>
  <si>
    <t>祠堂1个、碉楼1个</t>
  </si>
  <si>
    <t>祠堂1个、碉楼3个</t>
  </si>
  <si>
    <t>祠堂1个</t>
  </si>
  <si>
    <t>10平方米</t>
  </si>
  <si>
    <t>10万/个</t>
  </si>
  <si>
    <t>常住人口130人以下的村小组</t>
  </si>
  <si>
    <t>20平方米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</si>
  <si>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</si>
  <si>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</si>
  <si>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</si>
  <si>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</si>
  <si>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</si>
  <si>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</si>
  <si>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</si>
  <si>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</si>
  <si>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</si>
  <si>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</si>
  <si>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</si>
  <si>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100平方米</t>
  </si>
  <si>
    <t>35万/个</t>
  </si>
  <si>
    <t>常住人口约850-1100人的村小组</t>
  </si>
  <si>
    <t>污水大小</t>
    <phoneticPr fontId="1" type="noConversion"/>
  </si>
  <si>
    <t>入口标志</t>
    <phoneticPr fontId="2" type="noConversion"/>
  </si>
  <si>
    <t>历史建筑</t>
    <phoneticPr fontId="2" type="noConversion"/>
  </si>
  <si>
    <t>规划重建</t>
    <phoneticPr fontId="2" type="noConversion"/>
  </si>
  <si>
    <t>篮球场</t>
    <phoneticPr fontId="2" type="noConversion"/>
  </si>
  <si>
    <t>篮球场、排球场</t>
    <phoneticPr fontId="2" type="noConversion"/>
  </si>
  <si>
    <t>排球场</t>
    <phoneticPr fontId="2" type="noConversion"/>
  </si>
  <si>
    <t>齐洛</t>
    <phoneticPr fontId="2" type="noConversion"/>
  </si>
  <si>
    <t>关盛</t>
    <phoneticPr fontId="2" type="noConversion"/>
  </si>
  <si>
    <t>新村</t>
    <phoneticPr fontId="2" type="noConversion"/>
  </si>
  <si>
    <t>八家</t>
    <phoneticPr fontId="2" type="noConversion"/>
  </si>
  <si>
    <t>均秀</t>
    <phoneticPr fontId="2" type="noConversion"/>
  </si>
  <si>
    <t>定安</t>
    <phoneticPr fontId="2" type="noConversion"/>
  </si>
  <si>
    <t>潮安</t>
    <phoneticPr fontId="2" type="noConversion"/>
  </si>
  <si>
    <t>宁州</t>
    <phoneticPr fontId="2" type="noConversion"/>
  </si>
  <si>
    <t>潮美</t>
    <phoneticPr fontId="2" type="noConversion"/>
  </si>
  <si>
    <t>围安</t>
    <phoneticPr fontId="2" type="noConversion"/>
  </si>
  <si>
    <t>逢源</t>
    <phoneticPr fontId="2" type="noConversion"/>
  </si>
  <si>
    <t>潮源</t>
    <phoneticPr fontId="2" type="noConversion"/>
  </si>
  <si>
    <t>汇宁</t>
    <phoneticPr fontId="2" type="noConversion"/>
  </si>
  <si>
    <t>平聚</t>
    <phoneticPr fontId="2" type="noConversion"/>
  </si>
  <si>
    <t>齐福</t>
    <phoneticPr fontId="2" type="noConversion"/>
  </si>
  <si>
    <t>齐兴</t>
    <phoneticPr fontId="2" type="noConversion"/>
  </si>
  <si>
    <t>序号</t>
    <phoneticPr fontId="2" type="noConversion"/>
  </si>
  <si>
    <t>自然村名</t>
    <phoneticPr fontId="2" type="noConversion"/>
  </si>
  <si>
    <t>公共厕所</t>
    <phoneticPr fontId="2" type="noConversion"/>
  </si>
  <si>
    <t>保留</t>
    <phoneticPr fontId="2" type="noConversion"/>
  </si>
  <si>
    <t>修缮</t>
    <phoneticPr fontId="2" type="noConversion"/>
  </si>
  <si>
    <t>新建</t>
    <phoneticPr fontId="2" type="noConversion"/>
  </si>
  <si>
    <t>广场</t>
    <phoneticPr fontId="2" type="noConversion"/>
  </si>
  <si>
    <t>80平</t>
    <phoneticPr fontId="2" type="noConversion"/>
  </si>
  <si>
    <t>10平</t>
    <phoneticPr fontId="2" type="noConversion"/>
  </si>
  <si>
    <t>10平</t>
    <phoneticPr fontId="2" type="noConversion"/>
  </si>
  <si>
    <t>20平</t>
    <phoneticPr fontId="2" type="noConversion"/>
  </si>
  <si>
    <t>20平</t>
    <phoneticPr fontId="2" type="noConversion"/>
  </si>
  <si>
    <t>10平</t>
    <phoneticPr fontId="2" type="noConversion"/>
  </si>
  <si>
    <t>40平</t>
    <phoneticPr fontId="2" type="noConversion"/>
  </si>
  <si>
    <t>新增</t>
    <phoneticPr fontId="2" type="noConversion"/>
  </si>
  <si>
    <t>保留</t>
    <phoneticPr fontId="2" type="noConversion"/>
  </si>
  <si>
    <t>垃圾收集点</t>
    <phoneticPr fontId="2" type="noConversion"/>
  </si>
  <si>
    <t>重建</t>
    <phoneticPr fontId="2" type="noConversion"/>
  </si>
  <si>
    <t>文化楼</t>
    <phoneticPr fontId="2" type="noConversion"/>
  </si>
  <si>
    <t>生态小公园</t>
    <phoneticPr fontId="2" type="noConversion"/>
  </si>
  <si>
    <t>篮球场/排球场</t>
  </si>
  <si>
    <t>道路硬化</t>
    <phoneticPr fontId="2" type="noConversion"/>
  </si>
  <si>
    <t>污水处理设施</t>
    <phoneticPr fontId="2" type="noConversion"/>
  </si>
  <si>
    <t>村委</t>
    <phoneticPr fontId="2" type="noConversion"/>
  </si>
  <si>
    <t>——</t>
    <phoneticPr fontId="2" type="noConversion"/>
  </si>
  <si>
    <t>——</t>
    <phoneticPr fontId="2" type="noConversion"/>
  </si>
  <si>
    <t>改建</t>
    <phoneticPr fontId="2" type="noConversion"/>
  </si>
  <si>
    <t>祠堂3个、碉楼1个</t>
    <phoneticPr fontId="2" type="noConversion"/>
  </si>
  <si>
    <t>重建</t>
    <phoneticPr fontId="2" type="noConversion"/>
  </si>
  <si>
    <t>新增3</t>
    <phoneticPr fontId="2" type="noConversion"/>
  </si>
  <si>
    <t>设施完善</t>
  </si>
  <si>
    <t>绿化美化</t>
  </si>
  <si>
    <t>农房整治</t>
  </si>
  <si>
    <t>历史文化保护</t>
  </si>
  <si>
    <t>路灯</t>
    <phoneticPr fontId="2" type="noConversion"/>
  </si>
  <si>
    <t>污水管道</t>
    <phoneticPr fontId="2" type="noConversion"/>
  </si>
  <si>
    <t>商业设施</t>
    <phoneticPr fontId="2" type="noConversion"/>
  </si>
  <si>
    <t>卫生站</t>
    <phoneticPr fontId="2" type="noConversion"/>
  </si>
  <si>
    <t>公共服务站</t>
    <phoneticPr fontId="2" type="noConversion"/>
  </si>
  <si>
    <t>其他</t>
    <phoneticPr fontId="2" type="noConversion"/>
  </si>
  <si>
    <t>250米（W3.5)</t>
    <phoneticPr fontId="2" type="noConversion"/>
  </si>
  <si>
    <t>210米（W3)</t>
    <phoneticPr fontId="2" type="noConversion"/>
  </si>
  <si>
    <t>60米（W3.5)</t>
    <phoneticPr fontId="2" type="noConversion"/>
  </si>
  <si>
    <t>400米（W3.5)</t>
    <phoneticPr fontId="2" type="noConversion"/>
  </si>
  <si>
    <t>200米（W3.5)</t>
    <phoneticPr fontId="2" type="noConversion"/>
  </si>
  <si>
    <t>300米（W3.5)</t>
    <phoneticPr fontId="2" type="noConversion"/>
  </si>
  <si>
    <t>110米（W3.5)</t>
    <phoneticPr fontId="2" type="noConversion"/>
  </si>
  <si>
    <t>1000米（W3.5)</t>
    <phoneticPr fontId="2" type="noConversion"/>
  </si>
  <si>
    <t>新增(900)</t>
    <phoneticPr fontId="2" type="noConversion"/>
  </si>
  <si>
    <t>新增(950)</t>
    <phoneticPr fontId="2" type="noConversion"/>
  </si>
  <si>
    <t>新建(400)</t>
    <phoneticPr fontId="2" type="noConversion"/>
  </si>
  <si>
    <t>新建(4100)</t>
    <phoneticPr fontId="2" type="noConversion"/>
  </si>
  <si>
    <t>新增(800)</t>
    <phoneticPr fontId="2" type="noConversion"/>
  </si>
  <si>
    <t>新增(600)</t>
    <phoneticPr fontId="2" type="noConversion"/>
  </si>
  <si>
    <t>扩建（850）</t>
    <phoneticPr fontId="2" type="noConversion"/>
  </si>
  <si>
    <t>新增（750）</t>
    <phoneticPr fontId="2" type="noConversion"/>
  </si>
  <si>
    <t>修缮(4000)</t>
    <phoneticPr fontId="2" type="noConversion"/>
  </si>
  <si>
    <t>新增(400)</t>
    <phoneticPr fontId="2" type="noConversion"/>
  </si>
  <si>
    <t>新建(5500)</t>
    <phoneticPr fontId="2" type="noConversion"/>
  </si>
  <si>
    <t>新增(1800)</t>
    <phoneticPr fontId="2" type="noConversion"/>
  </si>
  <si>
    <t>新建(6600)</t>
    <phoneticPr fontId="2" type="noConversion"/>
  </si>
  <si>
    <t>新增（1800）</t>
    <phoneticPr fontId="2" type="noConversion"/>
  </si>
  <si>
    <t>60平</t>
    <phoneticPr fontId="2" type="noConversion"/>
  </si>
  <si>
    <t>扩建（1600）</t>
    <phoneticPr fontId="2" type="noConversion"/>
  </si>
  <si>
    <t>新建（1600）</t>
    <phoneticPr fontId="2" type="noConversion"/>
  </si>
  <si>
    <t>新增（500）</t>
    <phoneticPr fontId="2" type="noConversion"/>
  </si>
  <si>
    <t>新建（2000）</t>
    <phoneticPr fontId="2" type="noConversion"/>
  </si>
  <si>
    <t>新增（250）</t>
    <phoneticPr fontId="2" type="noConversion"/>
  </si>
  <si>
    <t>扩建（2800）</t>
    <phoneticPr fontId="2" type="noConversion"/>
  </si>
  <si>
    <t>总计</t>
  </si>
  <si>
    <t>规划新建</t>
    <phoneticPr fontId="2" type="noConversion"/>
  </si>
  <si>
    <t>村道亮化</t>
    <phoneticPr fontId="1" type="noConversion"/>
  </si>
  <si>
    <t>整村统筹建设</t>
    <phoneticPr fontId="1" type="noConversion"/>
  </si>
  <si>
    <t>巷道美化</t>
    <phoneticPr fontId="1" type="noConversion"/>
  </si>
  <si>
    <t>排水管道</t>
    <phoneticPr fontId="1" type="noConversion"/>
  </si>
  <si>
    <t>历史建筑/传统风貌建筑</t>
    <phoneticPr fontId="2" type="noConversion"/>
  </si>
  <si>
    <t>——</t>
    <phoneticPr fontId="2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</si>
  <si>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</si>
  <si>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</si>
  <si>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</si>
  <si>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1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</si>
  <si>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</si>
  <si>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</si>
  <si>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</si>
  <si>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</si>
  <si>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文化楼</t>
    <phoneticPr fontId="2" type="noConversion"/>
  </si>
  <si>
    <t>规划新建，配置图书室、电子阅览室等功能</t>
    <phoneticPr fontId="2" type="noConversion"/>
  </si>
  <si>
    <t>文化休闲广场/停车场</t>
    <phoneticPr fontId="2" type="noConversion"/>
  </si>
  <si>
    <t>广场适配建宣传栏、健身设施，停车场结合广场设置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</si>
  <si>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</si>
  <si>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</si>
  <si>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</si>
  <si>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环境治理</t>
    <phoneticPr fontId="2" type="noConversion"/>
  </si>
  <si>
    <t>污水处理设施</t>
    <phoneticPr fontId="2" type="noConversion"/>
  </si>
  <si>
    <t>规划新建，按人口确定规模</t>
    <phoneticPr fontId="2" type="noConversion"/>
  </si>
  <si>
    <t>垃圾收集点</t>
    <phoneticPr fontId="2" type="noConversion"/>
  </si>
  <si>
    <t>公共厕所</t>
    <phoneticPr fontId="2" type="noConversion"/>
  </si>
  <si>
    <t>齐洛</t>
    <phoneticPr fontId="1" type="noConversion"/>
  </si>
  <si>
    <t>自然村——汇宁</t>
    <phoneticPr fontId="1" type="noConversion"/>
  </si>
  <si>
    <t>保留*1 新建*2（3500）</t>
    <phoneticPr fontId="2" type="noConversion"/>
  </si>
  <si>
    <t>新建(1100)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</si>
</sst>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_ "/>
    <numFmt numFmtId="178" formatCode="0.0_ "/>
    <numFmt numFmtId="179" formatCode="0&quot;盏&quot;"/>
    <numFmt numFmtId="180" formatCode="0&quot;米&quot;"/>
    <numFmt numFmtId="181" formatCode="0&quot;㎡&quot;"/>
    <numFmt numFmtId="182" formatCode="0&quot;元/㎡&quot;"/>
    <numFmt numFmtId="183" formatCode="0&quot;座&quot;"/>
    <numFmt numFmtId="184" formatCode="&quot;80-120㎡，&quot;0&quot;万/座&quot;"/>
    <numFmt numFmtId="185" formatCode="0&quot;万/座&quot;"/>
    <numFmt numFmtId="186" formatCode="0&quot;m&quot;"/>
    <numFmt numFmtId="189" formatCode="0.0&quot;万/座&quot;"/>
    <numFmt numFmtId="190" formatCode="&quot;30㎡，&quot;0.0&quot;万/座&quot;"/>
    <numFmt numFmtId="191" formatCode="0&quot;元/盏&quot;"/>
    <numFmt numFmtId="192" formatCode="0&quot;村&quot;"/>
    <numFmt numFmtId="193" formatCode="0&quot;万/村&quot;"/>
    <numFmt numFmtId="194" formatCode="0&quot;元/m&quot;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0"/>
      <name val="黑体"/>
      <family val="3"/>
      <charset val="134"/>
    </font>
    <font>
      <b/>
      <sz val="12"/>
      <color theme="1" tint="4.9989318521683403E-2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7" fillId="7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78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180" fontId="5" fillId="0" borderId="1" xfId="0" applyNumberFormat="1" applyFont="1" applyBorder="1" applyAlignment="1">
      <alignment horizontal="center" vertical="center"/>
    </xf>
    <xf numFmtId="181" fontId="6" fillId="0" borderId="1" xfId="1" applyNumberFormat="1" applyFont="1" applyBorder="1" applyAlignment="1">
      <alignment horizontal="center" vertical="center" wrapText="1"/>
    </xf>
    <xf numFmtId="182" fontId="6" fillId="0" borderId="1" xfId="1" applyNumberFormat="1" applyFont="1" applyBorder="1" applyAlignment="1">
      <alignment horizontal="center" vertical="center" wrapText="1"/>
    </xf>
    <xf numFmtId="183" fontId="6" fillId="0" borderId="1" xfId="1" applyNumberFormat="1" applyFont="1" applyBorder="1" applyAlignment="1">
      <alignment horizontal="center" vertical="center" wrapText="1"/>
    </xf>
    <xf numFmtId="184" fontId="6" fillId="0" borderId="1" xfId="1" applyNumberFormat="1" applyFont="1" applyBorder="1" applyAlignment="1">
      <alignment horizontal="center" vertical="center" wrapText="1"/>
    </xf>
    <xf numFmtId="185" fontId="6" fillId="0" borderId="1" xfId="1" applyNumberFormat="1" applyFont="1" applyBorder="1" applyAlignment="1">
      <alignment horizontal="center" vertical="center" wrapText="1"/>
    </xf>
    <xf numFmtId="186" fontId="6" fillId="0" borderId="1" xfId="1" applyNumberFormat="1" applyFont="1" applyBorder="1" applyAlignment="1">
      <alignment horizontal="center" vertical="center" wrapText="1"/>
    </xf>
    <xf numFmtId="189" fontId="6" fillId="0" borderId="1" xfId="1" applyNumberFormat="1" applyFont="1" applyBorder="1" applyAlignment="1">
      <alignment horizontal="center" vertical="center" wrapText="1"/>
    </xf>
    <xf numFmtId="190" fontId="6" fillId="0" borderId="1" xfId="1" applyNumberFormat="1" applyFont="1" applyBorder="1" applyAlignment="1">
      <alignment horizontal="center" vertical="center" wrapText="1"/>
    </xf>
    <xf numFmtId="179" fontId="6" fillId="0" borderId="1" xfId="1" applyNumberFormat="1" applyFont="1" applyBorder="1" applyAlignment="1">
      <alignment horizontal="center" vertical="center" wrapText="1"/>
    </xf>
    <xf numFmtId="191" fontId="6" fillId="0" borderId="1" xfId="1" applyNumberFormat="1" applyFont="1" applyBorder="1" applyAlignment="1">
      <alignment horizontal="center" vertical="center" wrapText="1"/>
    </xf>
    <xf numFmtId="192" fontId="6" fillId="0" borderId="1" xfId="1" applyNumberFormat="1" applyFont="1" applyBorder="1" applyAlignment="1">
      <alignment horizontal="center" vertical="center" wrapText="1"/>
    </xf>
    <xf numFmtId="193" fontId="6" fillId="0" borderId="1" xfId="1" applyNumberFormat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 wrapText="1"/>
    </xf>
    <xf numFmtId="0" fontId="7" fillId="0" borderId="3" xfId="1" applyFont="1" applyFill="1" applyBorder="1" applyAlignment="1">
      <alignment vertical="center" wrapText="1"/>
    </xf>
    <xf numFmtId="194" fontId="6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I30"/>
  <sheetViews>
    <sheetView workbookViewId="0">
      <selection activeCell="C4" sqref="C4:C19"/>
    </sheetView>
    <sheetView workbookViewId="1"/>
  </sheetViews>
  <sheetFormatPr defaultColWidth="9" defaultRowHeight="13.5" x14ac:dyDescent="0.15"/>
  <cols>
    <col min="1" max="5" width="9" style="1"/>
    <col min="6" max="6" width="11.25" style="1" customWidth="1"/>
    <col min="7" max="7" width="11.25" style="8" customWidth="1"/>
    <col min="8" max="8" width="13" style="1" customWidth="1"/>
    <col min="9" max="16384" width="9" style="1"/>
  </cols>
  <sheetData>
    <row r="3" spans="2:9" x14ac:dyDescent="0.15">
      <c r="B3" s="5" t="s">
        <v>0</v>
      </c>
      <c r="C3" s="5" t="s">
        <v>1</v>
      </c>
      <c r="D3" s="5" t="s">
        <v>2</v>
      </c>
      <c r="E3" s="5" t="s">
        <v>3</v>
      </c>
      <c r="F3" s="5" t="s">
        <v>19</v>
      </c>
      <c r="H3" s="7" t="s">
        <v>45</v>
      </c>
    </row>
    <row r="4" spans="2:9" x14ac:dyDescent="0.15">
      <c r="B4" s="5">
        <v>1</v>
      </c>
      <c r="C4" s="46" t="s">
        <v>165</v>
      </c>
      <c r="D4" s="5">
        <v>185</v>
      </c>
      <c r="E4" s="5">
        <v>754</v>
      </c>
      <c r="F4" s="6">
        <f>E4*$I$4</f>
        <v>795.77105859453741</v>
      </c>
      <c r="G4" s="9"/>
      <c r="H4" s="7" t="s">
        <v>39</v>
      </c>
      <c r="I4" s="1">
        <v>1.0553992819556199</v>
      </c>
    </row>
    <row r="5" spans="2:9" x14ac:dyDescent="0.15">
      <c r="B5" s="5">
        <v>2</v>
      </c>
      <c r="C5" s="5" t="s">
        <v>4</v>
      </c>
      <c r="D5" s="5">
        <v>29</v>
      </c>
      <c r="E5" s="5">
        <v>114</v>
      </c>
      <c r="F5" s="6">
        <f t="shared" ref="F5:F20" si="0">E5*$I$4</f>
        <v>120.31551814294068</v>
      </c>
      <c r="G5" s="9"/>
      <c r="H5" s="7" t="s">
        <v>27</v>
      </c>
    </row>
    <row r="6" spans="2:9" x14ac:dyDescent="0.15">
      <c r="B6" s="5">
        <v>3</v>
      </c>
      <c r="C6" s="5" t="s">
        <v>5</v>
      </c>
      <c r="D6" s="5">
        <v>16</v>
      </c>
      <c r="E6" s="5">
        <v>62</v>
      </c>
      <c r="F6" s="6">
        <f t="shared" si="0"/>
        <v>65.43475548124843</v>
      </c>
      <c r="G6" s="9"/>
      <c r="H6" s="7" t="s">
        <v>27</v>
      </c>
    </row>
    <row r="7" spans="2:9" x14ac:dyDescent="0.15">
      <c r="B7" s="5">
        <v>4</v>
      </c>
      <c r="C7" s="5" t="s">
        <v>6</v>
      </c>
      <c r="D7" s="5">
        <v>142</v>
      </c>
      <c r="E7" s="5">
        <v>569</v>
      </c>
      <c r="F7" s="6">
        <f t="shared" si="0"/>
        <v>600.52219143274772</v>
      </c>
      <c r="G7" s="9"/>
      <c r="H7" s="7" t="s">
        <v>36</v>
      </c>
    </row>
    <row r="8" spans="2:9" x14ac:dyDescent="0.15">
      <c r="B8" s="5">
        <v>5</v>
      </c>
      <c r="C8" s="5" t="s">
        <v>7</v>
      </c>
      <c r="D8" s="5">
        <v>51</v>
      </c>
      <c r="E8" s="5">
        <v>194</v>
      </c>
      <c r="F8" s="6">
        <f t="shared" si="0"/>
        <v>204.74746069939027</v>
      </c>
      <c r="G8" s="9"/>
      <c r="H8" s="7" t="s">
        <v>30</v>
      </c>
    </row>
    <row r="9" spans="2:9" x14ac:dyDescent="0.15">
      <c r="B9" s="5">
        <v>6</v>
      </c>
      <c r="C9" s="5" t="s">
        <v>8</v>
      </c>
      <c r="D9" s="5">
        <v>57</v>
      </c>
      <c r="E9" s="5">
        <v>241</v>
      </c>
      <c r="F9" s="6">
        <f t="shared" si="0"/>
        <v>254.3512269513044</v>
      </c>
      <c r="G9" s="9"/>
      <c r="H9" s="7" t="s">
        <v>30</v>
      </c>
    </row>
    <row r="10" spans="2:9" x14ac:dyDescent="0.15">
      <c r="B10" s="5">
        <v>7</v>
      </c>
      <c r="C10" s="5" t="s">
        <v>9</v>
      </c>
      <c r="D10" s="5">
        <v>29</v>
      </c>
      <c r="E10" s="5">
        <v>122</v>
      </c>
      <c r="F10" s="6">
        <f t="shared" si="0"/>
        <v>128.75871239858563</v>
      </c>
      <c r="G10" s="9"/>
      <c r="H10" s="7" t="s">
        <v>27</v>
      </c>
    </row>
    <row r="11" spans="2:9" x14ac:dyDescent="0.15">
      <c r="B11" s="5">
        <v>8</v>
      </c>
      <c r="C11" s="5" t="s">
        <v>10</v>
      </c>
      <c r="D11" s="5">
        <v>20</v>
      </c>
      <c r="E11" s="5">
        <v>62</v>
      </c>
      <c r="F11" s="6">
        <f t="shared" si="0"/>
        <v>65.43475548124843</v>
      </c>
      <c r="G11" s="9"/>
      <c r="H11" s="7" t="s">
        <v>27</v>
      </c>
    </row>
    <row r="12" spans="2:9" x14ac:dyDescent="0.15">
      <c r="B12" s="5">
        <v>9</v>
      </c>
      <c r="C12" s="5" t="s">
        <v>11</v>
      </c>
      <c r="D12" s="5">
        <v>81</v>
      </c>
      <c r="E12" s="5">
        <v>342</v>
      </c>
      <c r="F12" s="6">
        <f t="shared" si="0"/>
        <v>360.94655442882203</v>
      </c>
      <c r="G12" s="9"/>
      <c r="H12" s="7" t="s">
        <v>33</v>
      </c>
    </row>
    <row r="13" spans="2:9" x14ac:dyDescent="0.15">
      <c r="B13" s="5">
        <v>10</v>
      </c>
      <c r="C13" s="5" t="s">
        <v>12</v>
      </c>
      <c r="D13" s="5">
        <v>50</v>
      </c>
      <c r="E13" s="5">
        <v>207</v>
      </c>
      <c r="F13" s="6">
        <f t="shared" si="0"/>
        <v>218.46765136481332</v>
      </c>
      <c r="G13" s="9"/>
      <c r="H13" s="7" t="s">
        <v>30</v>
      </c>
    </row>
    <row r="14" spans="2:9" x14ac:dyDescent="0.15">
      <c r="B14" s="5">
        <v>11</v>
      </c>
      <c r="C14" s="5" t="s">
        <v>13</v>
      </c>
      <c r="D14" s="5">
        <v>13</v>
      </c>
      <c r="E14" s="5">
        <v>49</v>
      </c>
      <c r="F14" s="6">
        <f t="shared" si="0"/>
        <v>51.714564815825376</v>
      </c>
      <c r="G14" s="9"/>
      <c r="H14" s="7" t="s">
        <v>27</v>
      </c>
    </row>
    <row r="15" spans="2:9" x14ac:dyDescent="0.15">
      <c r="B15" s="5">
        <v>12</v>
      </c>
      <c r="C15" s="5" t="s">
        <v>14</v>
      </c>
      <c r="D15" s="5">
        <v>46</v>
      </c>
      <c r="E15" s="5">
        <v>179</v>
      </c>
      <c r="F15" s="6">
        <f t="shared" si="0"/>
        <v>188.91647147005597</v>
      </c>
      <c r="G15" s="9"/>
      <c r="H15" s="7" t="s">
        <v>30</v>
      </c>
    </row>
    <row r="16" spans="2:9" x14ac:dyDescent="0.15">
      <c r="B16" s="5">
        <v>13</v>
      </c>
      <c r="C16" s="5" t="s">
        <v>15</v>
      </c>
      <c r="D16" s="5">
        <v>9</v>
      </c>
      <c r="E16" s="5">
        <v>40</v>
      </c>
      <c r="F16" s="6">
        <f t="shared" si="0"/>
        <v>42.215971278224799</v>
      </c>
      <c r="G16" s="9"/>
      <c r="H16" s="7" t="s">
        <v>27</v>
      </c>
    </row>
    <row r="17" spans="2:8" x14ac:dyDescent="0.15">
      <c r="B17" s="5">
        <v>14</v>
      </c>
      <c r="C17" s="5" t="s">
        <v>16</v>
      </c>
      <c r="D17" s="5">
        <v>72</v>
      </c>
      <c r="E17" s="5">
        <v>275</v>
      </c>
      <c r="F17" s="6">
        <f t="shared" si="0"/>
        <v>290.23480253779547</v>
      </c>
      <c r="G17" s="9"/>
      <c r="H17" s="7" t="s">
        <v>33</v>
      </c>
    </row>
    <row r="18" spans="2:8" x14ac:dyDescent="0.15">
      <c r="B18" s="5">
        <v>15</v>
      </c>
      <c r="C18" s="5" t="s">
        <v>17</v>
      </c>
      <c r="D18" s="5">
        <v>34</v>
      </c>
      <c r="E18" s="5">
        <v>125</v>
      </c>
      <c r="F18" s="6">
        <f t="shared" si="0"/>
        <v>131.92491024445249</v>
      </c>
      <c r="G18" s="9"/>
      <c r="H18" s="7" t="s">
        <v>30</v>
      </c>
    </row>
    <row r="19" spans="2:8" x14ac:dyDescent="0.15">
      <c r="B19" s="5">
        <v>16</v>
      </c>
      <c r="C19" s="5" t="s">
        <v>18</v>
      </c>
      <c r="D19" s="5">
        <v>21</v>
      </c>
      <c r="E19" s="5">
        <v>89</v>
      </c>
      <c r="F19" s="6">
        <f t="shared" si="0"/>
        <v>93.930536094050169</v>
      </c>
      <c r="G19" s="9"/>
      <c r="H19" s="7" t="s">
        <v>27</v>
      </c>
    </row>
    <row r="20" spans="2:8" x14ac:dyDescent="0.15">
      <c r="B20" s="5"/>
      <c r="C20" s="5"/>
      <c r="D20" s="5">
        <f>SUM(D4:D19)</f>
        <v>855</v>
      </c>
      <c r="E20" s="5">
        <f>SUM(E4:E19)</f>
        <v>3424</v>
      </c>
      <c r="F20" s="6">
        <f t="shared" si="0"/>
        <v>3613.6871414160428</v>
      </c>
      <c r="G20" s="9"/>
      <c r="H20" s="10"/>
    </row>
    <row r="25" spans="2:8" x14ac:dyDescent="0.15">
      <c r="B25" t="s">
        <v>27</v>
      </c>
      <c r="C25" t="s">
        <v>28</v>
      </c>
      <c r="D25" t="s">
        <v>29</v>
      </c>
      <c r="E25" s="3"/>
      <c r="F25" s="4"/>
      <c r="G25" s="4"/>
    </row>
    <row r="26" spans="2:8" x14ac:dyDescent="0.15">
      <c r="B26" t="s">
        <v>30</v>
      </c>
      <c r="C26" t="s">
        <v>31</v>
      </c>
      <c r="D26" t="s">
        <v>32</v>
      </c>
      <c r="E26" s="3"/>
      <c r="F26" s="3"/>
      <c r="G26" s="3"/>
    </row>
    <row r="27" spans="2:8" x14ac:dyDescent="0.15">
      <c r="B27" t="s">
        <v>33</v>
      </c>
      <c r="C27" t="s">
        <v>34</v>
      </c>
      <c r="D27" t="s">
        <v>35</v>
      </c>
      <c r="E27" s="3"/>
      <c r="F27" s="3"/>
      <c r="G27" s="3"/>
    </row>
    <row r="28" spans="2:8" x14ac:dyDescent="0.15">
      <c r="B28" t="s">
        <v>36</v>
      </c>
      <c r="C28" t="s">
        <v>37</v>
      </c>
      <c r="D28" t="s">
        <v>38</v>
      </c>
      <c r="E28" s="3"/>
      <c r="F28" s="3"/>
      <c r="G28" s="3"/>
    </row>
    <row r="29" spans="2:8" x14ac:dyDescent="0.15">
      <c r="B29" t="s">
        <v>39</v>
      </c>
      <c r="C29" t="s">
        <v>40</v>
      </c>
      <c r="D29" t="s">
        <v>41</v>
      </c>
      <c r="E29"/>
      <c r="F29"/>
      <c r="G29" s="3"/>
    </row>
    <row r="30" spans="2:8" x14ac:dyDescent="0.15">
      <c r="B30" t="s">
        <v>42</v>
      </c>
      <c r="C30" t="s">
        <v>43</v>
      </c>
      <c r="D30" t="s">
        <v>44</v>
      </c>
      <c r="E30"/>
      <c r="F30"/>
      <c r="G30" s="3"/>
    </row>
  </sheetData>
  <phoneticPr fontId="1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3"/>
  <sheetViews>
    <sheetView tabSelected="1" workbookViewId="0">
      <pane xSplit="2" topLeftCell="P1" activePane="topRight" state="frozen"/>
      <selection pane="topRight" activeCell="T7" sqref="T7"/>
    </sheetView>
    <sheetView workbookViewId="1">
      <selection activeCell="I29" sqref="I29"/>
    </sheetView>
  </sheetViews>
  <sheetFormatPr defaultColWidth="9" defaultRowHeight="13.5" x14ac:dyDescent="0.15"/>
  <cols>
    <col min="1" max="1" width="5" style="2" customWidth="1"/>
    <col min="2" max="2" width="15" style="2" bestFit="1" customWidth="1"/>
    <col min="3" max="19" width="15.625" style="2" customWidth="1"/>
    <col min="20" max="16384" width="9" style="2"/>
  </cols>
  <sheetData>
    <row r="1" spans="1:19" ht="13.5" customHeight="1" x14ac:dyDescent="0.15">
      <c r="A1" s="47" t="s">
        <v>68</v>
      </c>
      <c r="B1" s="48"/>
      <c r="C1" s="11"/>
      <c r="D1" s="11">
        <v>1</v>
      </c>
      <c r="E1" s="11">
        <v>2</v>
      </c>
      <c r="F1" s="11">
        <v>3</v>
      </c>
      <c r="G1" s="11">
        <v>4</v>
      </c>
      <c r="H1" s="11">
        <v>5</v>
      </c>
      <c r="I1" s="11">
        <v>6</v>
      </c>
      <c r="J1" s="11">
        <v>7</v>
      </c>
      <c r="K1" s="11">
        <v>8</v>
      </c>
      <c r="L1" s="11">
        <v>9</v>
      </c>
      <c r="M1" s="11">
        <v>10</v>
      </c>
      <c r="N1" s="11">
        <v>11</v>
      </c>
      <c r="O1" s="11">
        <v>12</v>
      </c>
      <c r="P1" s="11">
        <v>13</v>
      </c>
      <c r="Q1" s="11">
        <v>14</v>
      </c>
      <c r="R1" s="11">
        <v>15</v>
      </c>
      <c r="S1" s="11">
        <v>16</v>
      </c>
    </row>
    <row r="2" spans="1:19" ht="14.25" x14ac:dyDescent="0.15">
      <c r="A2" s="47" t="s">
        <v>69</v>
      </c>
      <c r="B2" s="48"/>
      <c r="C2" s="14" t="s">
        <v>91</v>
      </c>
      <c r="D2" s="14" t="s">
        <v>52</v>
      </c>
      <c r="E2" s="14" t="s">
        <v>53</v>
      </c>
      <c r="F2" s="14" t="s">
        <v>54</v>
      </c>
      <c r="G2" s="14" t="s">
        <v>55</v>
      </c>
      <c r="H2" s="14" t="s">
        <v>56</v>
      </c>
      <c r="I2" s="14" t="s">
        <v>57</v>
      </c>
      <c r="J2" s="14" t="s">
        <v>58</v>
      </c>
      <c r="K2" s="14" t="s">
        <v>59</v>
      </c>
      <c r="L2" s="14" t="s">
        <v>60</v>
      </c>
      <c r="M2" s="14" t="s">
        <v>61</v>
      </c>
      <c r="N2" s="14" t="s">
        <v>62</v>
      </c>
      <c r="O2" s="14" t="s">
        <v>63</v>
      </c>
      <c r="P2" s="14" t="s">
        <v>64</v>
      </c>
      <c r="Q2" s="14" t="s">
        <v>65</v>
      </c>
      <c r="R2" s="14" t="s">
        <v>66</v>
      </c>
      <c r="S2" s="14" t="s">
        <v>67</v>
      </c>
    </row>
    <row r="3" spans="1:19" ht="14.25" x14ac:dyDescent="0.15">
      <c r="A3" s="13">
        <v>1</v>
      </c>
      <c r="B3" s="13" t="s">
        <v>89</v>
      </c>
      <c r="C3" s="13"/>
      <c r="D3" s="12" t="s">
        <v>20</v>
      </c>
      <c r="E3" s="12" t="s">
        <v>20</v>
      </c>
      <c r="F3" s="12" t="s">
        <v>20</v>
      </c>
      <c r="G3" s="20" t="s">
        <v>108</v>
      </c>
      <c r="H3" s="12" t="s">
        <v>20</v>
      </c>
      <c r="I3" s="20" t="s">
        <v>109</v>
      </c>
      <c r="J3" s="20" t="s">
        <v>110</v>
      </c>
      <c r="K3" s="20" t="s">
        <v>110</v>
      </c>
      <c r="L3" s="20" t="s">
        <v>111</v>
      </c>
      <c r="M3" s="21" t="s">
        <v>92</v>
      </c>
      <c r="N3" s="21" t="s">
        <v>92</v>
      </c>
      <c r="O3" s="21" t="s">
        <v>93</v>
      </c>
      <c r="P3" s="20" t="s">
        <v>112</v>
      </c>
      <c r="Q3" s="20" t="s">
        <v>113</v>
      </c>
      <c r="R3" s="20" t="s">
        <v>114</v>
      </c>
      <c r="S3" s="20" t="s">
        <v>115</v>
      </c>
    </row>
    <row r="4" spans="1:19" ht="14.25" x14ac:dyDescent="0.15">
      <c r="A4" s="13">
        <v>2</v>
      </c>
      <c r="B4" s="13" t="s">
        <v>86</v>
      </c>
      <c r="C4" s="13"/>
      <c r="D4" s="15" t="s">
        <v>71</v>
      </c>
      <c r="E4" s="15" t="s">
        <v>71</v>
      </c>
      <c r="F4" s="15" t="s">
        <v>71</v>
      </c>
      <c r="G4" s="15" t="s">
        <v>71</v>
      </c>
      <c r="H4" s="16" t="s">
        <v>72</v>
      </c>
      <c r="I4" s="16" t="s">
        <v>94</v>
      </c>
      <c r="J4" s="16" t="s">
        <v>72</v>
      </c>
      <c r="K4" s="20" t="s">
        <v>96</v>
      </c>
      <c r="L4" s="17" t="s">
        <v>48</v>
      </c>
      <c r="M4" s="15" t="s">
        <v>71</v>
      </c>
      <c r="N4" s="16" t="s">
        <v>72</v>
      </c>
      <c r="O4" s="17" t="s">
        <v>48</v>
      </c>
      <c r="P4" s="20" t="s">
        <v>73</v>
      </c>
      <c r="Q4" s="15" t="s">
        <v>71</v>
      </c>
      <c r="R4" s="15" t="s">
        <v>71</v>
      </c>
      <c r="S4" s="20" t="s">
        <v>85</v>
      </c>
    </row>
    <row r="5" spans="1:19" ht="27" x14ac:dyDescent="0.15">
      <c r="A5" s="13">
        <v>3</v>
      </c>
      <c r="B5" s="13" t="s">
        <v>74</v>
      </c>
      <c r="C5" s="13"/>
      <c r="D5" s="20" t="s">
        <v>136</v>
      </c>
      <c r="E5" s="20" t="s">
        <v>134</v>
      </c>
      <c r="F5" s="20" t="s">
        <v>132</v>
      </c>
      <c r="G5" s="20" t="s">
        <v>131</v>
      </c>
      <c r="H5" s="20" t="s">
        <v>167</v>
      </c>
      <c r="I5" s="20" t="s">
        <v>128</v>
      </c>
      <c r="J5" s="15" t="s">
        <v>71</v>
      </c>
      <c r="K5" s="20" t="s">
        <v>126</v>
      </c>
      <c r="L5" s="16" t="s">
        <v>124</v>
      </c>
      <c r="M5" s="20" t="s">
        <v>122</v>
      </c>
      <c r="N5" s="15" t="s">
        <v>71</v>
      </c>
      <c r="O5" s="20" t="s">
        <v>119</v>
      </c>
      <c r="P5" s="20" t="s">
        <v>118</v>
      </c>
      <c r="Q5" s="15" t="s">
        <v>71</v>
      </c>
      <c r="R5" s="15" t="s">
        <v>71</v>
      </c>
      <c r="S5" s="20" t="s">
        <v>168</v>
      </c>
    </row>
    <row r="6" spans="1:19" ht="14.25" x14ac:dyDescent="0.15">
      <c r="A6" s="13">
        <v>4</v>
      </c>
      <c r="B6" s="13" t="s">
        <v>88</v>
      </c>
      <c r="C6" s="17" t="s">
        <v>49</v>
      </c>
      <c r="D6" s="17" t="s">
        <v>49</v>
      </c>
      <c r="E6" s="12" t="s">
        <v>20</v>
      </c>
      <c r="F6" s="12" t="s">
        <v>20</v>
      </c>
      <c r="G6" s="17" t="s">
        <v>50</v>
      </c>
      <c r="H6" s="17" t="s">
        <v>51</v>
      </c>
      <c r="I6" s="21" t="s">
        <v>92</v>
      </c>
      <c r="J6" s="21" t="s">
        <v>92</v>
      </c>
      <c r="K6" s="21" t="s">
        <v>92</v>
      </c>
      <c r="L6" s="21" t="s">
        <v>92</v>
      </c>
      <c r="M6" s="17" t="s">
        <v>49</v>
      </c>
      <c r="N6" s="21" t="s">
        <v>92</v>
      </c>
      <c r="O6" s="21" t="s">
        <v>92</v>
      </c>
      <c r="P6" s="21" t="s">
        <v>92</v>
      </c>
      <c r="Q6" s="17" t="s">
        <v>49</v>
      </c>
      <c r="R6" s="21" t="s">
        <v>92</v>
      </c>
      <c r="S6" s="21" t="s">
        <v>92</v>
      </c>
    </row>
    <row r="7" spans="1:19" ht="14.25" x14ac:dyDescent="0.15">
      <c r="A7" s="13">
        <v>5</v>
      </c>
      <c r="B7" s="13" t="s">
        <v>46</v>
      </c>
      <c r="C7" s="13"/>
      <c r="D7" s="15" t="s">
        <v>71</v>
      </c>
      <c r="E7" s="20" t="s">
        <v>82</v>
      </c>
      <c r="F7" s="20" t="s">
        <v>82</v>
      </c>
      <c r="G7" s="20" t="s">
        <v>82</v>
      </c>
      <c r="H7" s="20" t="s">
        <v>82</v>
      </c>
      <c r="I7" s="20" t="s">
        <v>82</v>
      </c>
      <c r="J7" s="20" t="s">
        <v>82</v>
      </c>
      <c r="K7" s="15" t="s">
        <v>71</v>
      </c>
      <c r="L7" s="20" t="s">
        <v>82</v>
      </c>
      <c r="M7" s="20" t="s">
        <v>82</v>
      </c>
      <c r="N7" s="20" t="s">
        <v>82</v>
      </c>
      <c r="O7" s="20" t="s">
        <v>82</v>
      </c>
      <c r="P7" s="20" t="s">
        <v>82</v>
      </c>
      <c r="Q7" s="20" t="s">
        <v>82</v>
      </c>
      <c r="R7" s="20" t="s">
        <v>82</v>
      </c>
      <c r="S7" s="20" t="s">
        <v>82</v>
      </c>
    </row>
    <row r="8" spans="1:19" ht="14.25" x14ac:dyDescent="0.15">
      <c r="A8" s="13">
        <v>6</v>
      </c>
      <c r="B8" s="13" t="s">
        <v>87</v>
      </c>
      <c r="C8" s="20" t="s">
        <v>82</v>
      </c>
      <c r="D8" s="15" t="s">
        <v>83</v>
      </c>
      <c r="E8" s="20" t="s">
        <v>135</v>
      </c>
      <c r="F8" s="20" t="s">
        <v>133</v>
      </c>
      <c r="G8" s="20" t="s">
        <v>129</v>
      </c>
      <c r="H8" s="21" t="s">
        <v>92</v>
      </c>
      <c r="I8" s="21" t="s">
        <v>92</v>
      </c>
      <c r="J8" s="21" t="s">
        <v>92</v>
      </c>
      <c r="K8" s="20" t="s">
        <v>127</v>
      </c>
      <c r="L8" s="20" t="s">
        <v>125</v>
      </c>
      <c r="M8" s="20" t="s">
        <v>123</v>
      </c>
      <c r="N8" s="20" t="s">
        <v>121</v>
      </c>
      <c r="O8" s="20" t="s">
        <v>120</v>
      </c>
      <c r="P8" s="21" t="s">
        <v>92</v>
      </c>
      <c r="Q8" s="20" t="s">
        <v>117</v>
      </c>
      <c r="R8" s="21" t="s">
        <v>92</v>
      </c>
      <c r="S8" s="20" t="s">
        <v>116</v>
      </c>
    </row>
    <row r="9" spans="1:19" ht="14.25" x14ac:dyDescent="0.15">
      <c r="A9" s="13">
        <v>7</v>
      </c>
      <c r="B9" s="13" t="s">
        <v>90</v>
      </c>
      <c r="C9" s="13"/>
      <c r="D9" s="20" t="s">
        <v>75</v>
      </c>
      <c r="E9" s="20" t="s">
        <v>76</v>
      </c>
      <c r="F9" s="20" t="s">
        <v>77</v>
      </c>
      <c r="G9" s="20" t="s">
        <v>130</v>
      </c>
      <c r="H9" s="20" t="s">
        <v>78</v>
      </c>
      <c r="I9" s="20" t="s">
        <v>79</v>
      </c>
      <c r="J9" s="20" t="s">
        <v>80</v>
      </c>
      <c r="K9" s="20" t="s">
        <v>80</v>
      </c>
      <c r="L9" s="20" t="s">
        <v>81</v>
      </c>
      <c r="M9" s="20" t="s">
        <v>79</v>
      </c>
      <c r="N9" s="20" t="s">
        <v>80</v>
      </c>
      <c r="O9" s="20" t="s">
        <v>79</v>
      </c>
      <c r="P9" s="20" t="s">
        <v>80</v>
      </c>
      <c r="Q9" s="20" t="s">
        <v>81</v>
      </c>
      <c r="R9" s="20" t="s">
        <v>79</v>
      </c>
      <c r="S9" s="20" t="s">
        <v>80</v>
      </c>
    </row>
    <row r="10" spans="1:19" ht="14.25" x14ac:dyDescent="0.15">
      <c r="A10" s="13">
        <v>8</v>
      </c>
      <c r="B10" s="13" t="s">
        <v>84</v>
      </c>
      <c r="C10" s="13"/>
      <c r="D10" s="20" t="s">
        <v>82</v>
      </c>
      <c r="E10" s="20" t="s">
        <v>82</v>
      </c>
      <c r="F10" s="20" t="s">
        <v>82</v>
      </c>
      <c r="G10" s="20" t="s">
        <v>82</v>
      </c>
      <c r="H10" s="20" t="s">
        <v>97</v>
      </c>
      <c r="I10" s="20" t="s">
        <v>82</v>
      </c>
      <c r="J10" s="20" t="s">
        <v>82</v>
      </c>
      <c r="K10" s="20" t="s">
        <v>82</v>
      </c>
      <c r="L10" s="20" t="s">
        <v>82</v>
      </c>
      <c r="M10" s="20" t="s">
        <v>82</v>
      </c>
      <c r="N10" s="20" t="s">
        <v>82</v>
      </c>
      <c r="O10" s="20" t="s">
        <v>82</v>
      </c>
      <c r="P10" s="20" t="s">
        <v>82</v>
      </c>
      <c r="Q10" s="20" t="s">
        <v>82</v>
      </c>
      <c r="R10" s="20" t="s">
        <v>82</v>
      </c>
      <c r="S10" s="20" t="s">
        <v>82</v>
      </c>
    </row>
    <row r="11" spans="1:19" ht="14.25" x14ac:dyDescent="0.15">
      <c r="A11" s="13">
        <v>9</v>
      </c>
      <c r="B11" s="13" t="s">
        <v>70</v>
      </c>
      <c r="C11" s="13"/>
      <c r="D11" s="16" t="s">
        <v>72</v>
      </c>
      <c r="E11" s="16" t="s">
        <v>72</v>
      </c>
      <c r="F11" s="15" t="s">
        <v>71</v>
      </c>
      <c r="G11" s="15" t="s">
        <v>71</v>
      </c>
      <c r="H11" s="16" t="s">
        <v>72</v>
      </c>
      <c r="I11" s="20" t="s">
        <v>73</v>
      </c>
      <c r="J11" s="20" t="s">
        <v>85</v>
      </c>
      <c r="K11" s="20" t="s">
        <v>85</v>
      </c>
      <c r="L11" s="15" t="s">
        <v>71</v>
      </c>
      <c r="M11" s="16" t="s">
        <v>72</v>
      </c>
      <c r="N11" s="20" t="s">
        <v>85</v>
      </c>
      <c r="O11" s="20" t="s">
        <v>85</v>
      </c>
      <c r="P11" s="20" t="s">
        <v>73</v>
      </c>
      <c r="Q11" s="20" t="s">
        <v>73</v>
      </c>
      <c r="R11" s="20" t="s">
        <v>85</v>
      </c>
      <c r="S11" s="20" t="s">
        <v>85</v>
      </c>
    </row>
    <row r="12" spans="1:19" ht="14.25" x14ac:dyDescent="0.15">
      <c r="A12" s="13">
        <v>10</v>
      </c>
      <c r="B12" s="13" t="s">
        <v>102</v>
      </c>
      <c r="C12" s="13"/>
      <c r="D12" s="29">
        <v>10</v>
      </c>
      <c r="E12" s="29">
        <v>5</v>
      </c>
      <c r="F12" s="29">
        <v>6</v>
      </c>
      <c r="G12" s="29">
        <v>10</v>
      </c>
      <c r="H12" s="29">
        <v>8</v>
      </c>
      <c r="I12" s="29">
        <v>10</v>
      </c>
      <c r="J12" s="29">
        <v>6</v>
      </c>
      <c r="K12" s="29">
        <v>10</v>
      </c>
      <c r="L12" s="29">
        <v>10</v>
      </c>
      <c r="M12" s="29">
        <v>10</v>
      </c>
      <c r="N12" s="29">
        <v>10</v>
      </c>
      <c r="O12" s="29">
        <v>10</v>
      </c>
      <c r="P12" s="29">
        <v>5</v>
      </c>
      <c r="Q12" s="29">
        <v>8</v>
      </c>
      <c r="R12" s="29">
        <v>10</v>
      </c>
      <c r="S12" s="29">
        <v>8</v>
      </c>
    </row>
    <row r="13" spans="1:19" ht="14.25" x14ac:dyDescent="0.15">
      <c r="A13" s="13">
        <v>11</v>
      </c>
      <c r="B13" s="13" t="s">
        <v>103</v>
      </c>
      <c r="C13" s="13"/>
      <c r="D13" s="30">
        <v>2000</v>
      </c>
      <c r="E13" s="30">
        <v>500</v>
      </c>
      <c r="F13" s="30">
        <v>300</v>
      </c>
      <c r="G13" s="30">
        <v>1300</v>
      </c>
      <c r="H13" s="30">
        <v>500</v>
      </c>
      <c r="I13" s="30">
        <v>900</v>
      </c>
      <c r="J13" s="30">
        <v>400</v>
      </c>
      <c r="K13" s="30">
        <v>600</v>
      </c>
      <c r="L13" s="30">
        <v>1200</v>
      </c>
      <c r="M13" s="30">
        <v>800</v>
      </c>
      <c r="N13" s="30">
        <v>310</v>
      </c>
      <c r="O13" s="30">
        <v>600</v>
      </c>
      <c r="P13" s="30">
        <v>210</v>
      </c>
      <c r="Q13" s="30">
        <v>810</v>
      </c>
      <c r="R13" s="30">
        <v>600</v>
      </c>
      <c r="S13" s="30">
        <v>400</v>
      </c>
    </row>
    <row r="14" spans="1:19" ht="27" x14ac:dyDescent="0.15">
      <c r="A14" s="13">
        <v>12</v>
      </c>
      <c r="B14" s="13" t="s">
        <v>47</v>
      </c>
      <c r="C14" s="13"/>
      <c r="D14" s="12" t="s">
        <v>22</v>
      </c>
      <c r="E14" s="12" t="s">
        <v>23</v>
      </c>
      <c r="F14" s="12" t="s">
        <v>20</v>
      </c>
      <c r="G14" s="21" t="s">
        <v>95</v>
      </c>
      <c r="H14" s="12"/>
      <c r="I14" s="12" t="s">
        <v>24</v>
      </c>
      <c r="J14" s="12" t="s">
        <v>24</v>
      </c>
      <c r="K14" s="12" t="s">
        <v>20</v>
      </c>
      <c r="L14" s="12" t="s">
        <v>25</v>
      </c>
      <c r="M14" s="12" t="s">
        <v>20</v>
      </c>
      <c r="N14" s="12" t="s">
        <v>20</v>
      </c>
      <c r="O14" s="12" t="s">
        <v>26</v>
      </c>
      <c r="P14" s="12" t="s">
        <v>20</v>
      </c>
      <c r="Q14" s="12" t="s">
        <v>20</v>
      </c>
      <c r="R14" s="12" t="s">
        <v>20</v>
      </c>
      <c r="S14" s="12" t="s">
        <v>20</v>
      </c>
    </row>
    <row r="15" spans="1:19" ht="14.25" x14ac:dyDescent="0.15">
      <c r="A15" s="13">
        <v>13</v>
      </c>
      <c r="B15" s="13" t="s">
        <v>104</v>
      </c>
      <c r="C15" s="13"/>
      <c r="D15" s="12" t="s">
        <v>21</v>
      </c>
      <c r="E15" s="12" t="s">
        <v>21</v>
      </c>
      <c r="F15" s="12"/>
      <c r="G15" s="12" t="s">
        <v>21</v>
      </c>
      <c r="H15" s="12"/>
      <c r="I15" s="12" t="s">
        <v>21</v>
      </c>
      <c r="J15" s="12" t="s">
        <v>20</v>
      </c>
      <c r="K15" s="12" t="s">
        <v>20</v>
      </c>
      <c r="L15" s="18" t="s">
        <v>21</v>
      </c>
      <c r="M15" s="12" t="s">
        <v>20</v>
      </c>
      <c r="N15" s="12" t="s">
        <v>20</v>
      </c>
      <c r="O15" s="12" t="s">
        <v>20</v>
      </c>
      <c r="P15" s="12"/>
      <c r="Q15" s="12" t="s">
        <v>20</v>
      </c>
      <c r="R15" s="12" t="s">
        <v>20</v>
      </c>
      <c r="S15" s="12" t="s">
        <v>20</v>
      </c>
    </row>
    <row r="16" spans="1:19" ht="14.25" x14ac:dyDescent="0.15">
      <c r="A16" s="13">
        <v>14</v>
      </c>
      <c r="B16" s="13" t="s">
        <v>105</v>
      </c>
      <c r="C16" s="20" t="s">
        <v>73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</row>
    <row r="17" spans="1:19" ht="14.25" x14ac:dyDescent="0.15">
      <c r="A17" s="13">
        <v>15</v>
      </c>
      <c r="B17" s="13" t="s">
        <v>106</v>
      </c>
      <c r="C17" s="20" t="s">
        <v>73</v>
      </c>
      <c r="D17" s="12"/>
      <c r="E17" s="12"/>
      <c r="F17" s="12"/>
      <c r="G17" s="12"/>
      <c r="H17" s="12"/>
      <c r="I17" s="12"/>
      <c r="J17" s="12"/>
      <c r="K17" s="12"/>
      <c r="L17" s="18"/>
      <c r="M17" s="12"/>
      <c r="N17" s="12"/>
      <c r="O17" s="12"/>
      <c r="P17" s="12"/>
      <c r="Q17" s="12"/>
      <c r="R17" s="12"/>
      <c r="S17" s="12"/>
    </row>
    <row r="18" spans="1:19" ht="14.25" x14ac:dyDescent="0.15">
      <c r="A18" s="13">
        <v>16</v>
      </c>
      <c r="B18" s="13" t="s">
        <v>107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</row>
    <row r="22" spans="1:19" x14ac:dyDescent="0.15">
      <c r="F22" s="19"/>
    </row>
    <row r="23" spans="1:19" x14ac:dyDescent="0.15">
      <c r="Q23" s="19"/>
    </row>
  </sheetData>
  <mergeCells count="2">
    <mergeCell ref="A1:B1"/>
    <mergeCell ref="A2:B2"/>
  </mergeCells>
  <phoneticPr fontId="2" type="noConversion"/>
  <pageMargins left="0.69930555555555596" right="0.69930555555555596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workbookViewId="0">
      <selection activeCell="E10" sqref="E10"/>
    </sheetView>
    <sheetView tabSelected="1" workbookViewId="1">
      <selection activeCell="A17" sqref="A17:I220"/>
    </sheetView>
  </sheetViews>
  <sheetFormatPr defaultRowHeight="12" x14ac:dyDescent="0.15"/>
  <cols>
    <col min="1" max="1" width="14.5" style="22" customWidth="1"/>
    <col min="2" max="2" width="9" style="22"/>
    <col min="3" max="3" width="15.25" style="22" customWidth="1"/>
    <col min="4" max="4" width="23.875" style="22" customWidth="1"/>
    <col min="5" max="5" width="20.75" style="22" customWidth="1"/>
    <col min="6" max="6" width="34.75" style="22" customWidth="1"/>
    <col min="7" max="8" width="22.125" style="22" customWidth="1"/>
    <col min="9" max="9" width="24.5" style="22" customWidth="1"/>
    <col min="10" max="10" width="5.25" style="22" customWidth="1"/>
    <col min="11" max="12" width="9" style="22"/>
    <col min="13" max="13" width="28.75" style="22" customWidth="1"/>
    <col min="14" max="16384" width="9" style="22"/>
  </cols>
  <sheetData>
    <row r="1" spans="1:8" x14ac:dyDescent="0.15">
      <c r="A1" s="22" t="s">
        <v>166</v>
      </c>
      <c r="B1" s="23" t="s">
        <v>145</v>
      </c>
      <c r="C1" s="23" t="s">
        <v>146</v>
      </c>
      <c r="D1" s="23" t="s">
        <v>147</v>
      </c>
      <c r="E1" s="23" t="s">
        <v>148</v>
      </c>
      <c r="F1" s="23" t="s">
        <v>149</v>
      </c>
      <c r="G1" s="23" t="s">
        <v>150</v>
      </c>
      <c r="H1" s="23" t="s">
        <v>151</v>
      </c>
    </row>
    <row r="2" spans="1:8" x14ac:dyDescent="0.15">
      <c r="B2" s="24">
        <v>1</v>
      </c>
      <c r="C2" s="25" t="s">
        <v>152</v>
      </c>
      <c r="D2" s="25" t="s">
        <v>152</v>
      </c>
      <c r="E2" s="31">
        <f>200*3.5</f>
        <v>700</v>
      </c>
      <c r="F2" s="32">
        <v>100</v>
      </c>
      <c r="G2" s="26">
        <f>E2*F2/10000</f>
        <v>7</v>
      </c>
      <c r="H2" s="25" t="s">
        <v>144</v>
      </c>
    </row>
    <row r="3" spans="1:8" ht="24" x14ac:dyDescent="0.15">
      <c r="B3" s="24">
        <f>B2+1</f>
        <v>2</v>
      </c>
      <c r="C3" s="49" t="s">
        <v>98</v>
      </c>
      <c r="D3" s="25" t="s">
        <v>153</v>
      </c>
      <c r="E3" s="33">
        <v>1</v>
      </c>
      <c r="F3" s="34">
        <v>30</v>
      </c>
      <c r="G3" s="26">
        <f>E3*F3</f>
        <v>30</v>
      </c>
      <c r="H3" s="25" t="s">
        <v>154</v>
      </c>
    </row>
    <row r="4" spans="1:8" ht="24" x14ac:dyDescent="0.15">
      <c r="B4" s="24">
        <f t="shared" ref="B4:B15" si="0">B3+1</f>
        <v>3</v>
      </c>
      <c r="C4" s="50"/>
      <c r="D4" s="25" t="s">
        <v>155</v>
      </c>
      <c r="E4" s="31">
        <v>400</v>
      </c>
      <c r="F4" s="32">
        <v>100</v>
      </c>
      <c r="G4" s="26">
        <f>E4*F4/10000</f>
        <v>4</v>
      </c>
      <c r="H4" s="25" t="s">
        <v>156</v>
      </c>
    </row>
    <row r="5" spans="1:8" x14ac:dyDescent="0.15">
      <c r="B5" s="24">
        <f t="shared" si="0"/>
        <v>4</v>
      </c>
      <c r="C5" s="51"/>
      <c r="D5" s="27" t="s">
        <v>157</v>
      </c>
      <c r="E5" s="33">
        <v>0</v>
      </c>
      <c r="F5" s="35">
        <v>5</v>
      </c>
      <c r="G5" s="26">
        <f>E5*F5</f>
        <v>0</v>
      </c>
      <c r="H5" s="25" t="s">
        <v>92</v>
      </c>
    </row>
    <row r="6" spans="1:8" x14ac:dyDescent="0.15">
      <c r="B6" s="24">
        <f t="shared" si="0"/>
        <v>5</v>
      </c>
      <c r="C6" s="49" t="s">
        <v>99</v>
      </c>
      <c r="D6" s="25" t="s">
        <v>158</v>
      </c>
      <c r="E6" s="33">
        <v>1</v>
      </c>
      <c r="F6" s="35">
        <v>2</v>
      </c>
      <c r="G6" s="26">
        <f>E6*F6</f>
        <v>2</v>
      </c>
      <c r="H6" s="25" t="s">
        <v>138</v>
      </c>
    </row>
    <row r="7" spans="1:8" x14ac:dyDescent="0.15">
      <c r="B7" s="24">
        <f t="shared" si="0"/>
        <v>6</v>
      </c>
      <c r="C7" s="51"/>
      <c r="D7" s="25" t="s">
        <v>159</v>
      </c>
      <c r="E7" s="31">
        <v>0</v>
      </c>
      <c r="F7" s="32">
        <v>150</v>
      </c>
      <c r="G7" s="26">
        <f>E7*F7/10000</f>
        <v>0</v>
      </c>
      <c r="H7" s="25" t="s">
        <v>92</v>
      </c>
    </row>
    <row r="8" spans="1:8" x14ac:dyDescent="0.15">
      <c r="B8" s="24">
        <f t="shared" si="0"/>
        <v>7</v>
      </c>
      <c r="C8" s="49" t="s">
        <v>160</v>
      </c>
      <c r="D8" s="25" t="s">
        <v>161</v>
      </c>
      <c r="E8" s="31">
        <v>10</v>
      </c>
      <c r="F8" s="25" t="s">
        <v>144</v>
      </c>
      <c r="G8" s="26" t="e">
        <f>LOOKUP(E8,#REF!,#REF!)</f>
        <v>#REF!</v>
      </c>
      <c r="H8" s="25" t="s">
        <v>162</v>
      </c>
    </row>
    <row r="9" spans="1:8" x14ac:dyDescent="0.15">
      <c r="B9" s="24">
        <f t="shared" si="0"/>
        <v>8</v>
      </c>
      <c r="C9" s="50"/>
      <c r="D9" s="25" t="s">
        <v>163</v>
      </c>
      <c r="E9" s="33">
        <v>1</v>
      </c>
      <c r="F9" s="37">
        <v>1.5</v>
      </c>
      <c r="G9" s="26">
        <f>E9*F9</f>
        <v>1.5</v>
      </c>
      <c r="H9" s="25" t="s">
        <v>138</v>
      </c>
    </row>
    <row r="10" spans="1:8" x14ac:dyDescent="0.15">
      <c r="B10" s="24">
        <f t="shared" si="0"/>
        <v>9</v>
      </c>
      <c r="C10" s="50"/>
      <c r="D10" s="25" t="s">
        <v>164</v>
      </c>
      <c r="E10" s="33">
        <v>1</v>
      </c>
      <c r="F10" s="38">
        <v>4.5</v>
      </c>
      <c r="G10" s="26">
        <f>E10*F10</f>
        <v>4.5</v>
      </c>
      <c r="H10" s="25" t="s">
        <v>138</v>
      </c>
    </row>
    <row r="11" spans="1:8" x14ac:dyDescent="0.15">
      <c r="B11" s="24">
        <f t="shared" si="0"/>
        <v>10</v>
      </c>
      <c r="C11" s="50"/>
      <c r="D11" s="25" t="s">
        <v>139</v>
      </c>
      <c r="E11" s="39">
        <v>5</v>
      </c>
      <c r="F11" s="40">
        <v>4000</v>
      </c>
      <c r="G11" s="26">
        <f>E11*F11/10000</f>
        <v>2</v>
      </c>
      <c r="H11" s="25" t="s">
        <v>140</v>
      </c>
    </row>
    <row r="12" spans="1:8" x14ac:dyDescent="0.15">
      <c r="B12" s="24">
        <f t="shared" si="0"/>
        <v>11</v>
      </c>
      <c r="C12" s="50"/>
      <c r="D12" s="25" t="s">
        <v>100</v>
      </c>
      <c r="E12" s="41">
        <v>1</v>
      </c>
      <c r="F12" s="42">
        <v>20</v>
      </c>
      <c r="G12" s="26">
        <f>E12*F12</f>
        <v>20</v>
      </c>
      <c r="H12" s="25" t="s">
        <v>140</v>
      </c>
    </row>
    <row r="13" spans="1:8" x14ac:dyDescent="0.15">
      <c r="B13" s="24">
        <f t="shared" si="0"/>
        <v>12</v>
      </c>
      <c r="C13" s="50"/>
      <c r="D13" s="25" t="s">
        <v>141</v>
      </c>
      <c r="E13" s="41">
        <v>1</v>
      </c>
      <c r="F13" s="42">
        <v>10</v>
      </c>
      <c r="G13" s="26">
        <f>E13*F13</f>
        <v>10</v>
      </c>
      <c r="H13" s="25" t="s">
        <v>140</v>
      </c>
    </row>
    <row r="14" spans="1:8" x14ac:dyDescent="0.15">
      <c r="B14" s="24">
        <f t="shared" si="0"/>
        <v>13</v>
      </c>
      <c r="C14" s="51"/>
      <c r="D14" s="25" t="s">
        <v>142</v>
      </c>
      <c r="E14" s="36">
        <v>210</v>
      </c>
      <c r="F14" s="45">
        <v>200</v>
      </c>
      <c r="G14" s="26">
        <f>E14*F14/10000</f>
        <v>4.2</v>
      </c>
      <c r="H14" s="25" t="s">
        <v>138</v>
      </c>
    </row>
    <row r="15" spans="1:8" x14ac:dyDescent="0.15">
      <c r="B15" s="24">
        <f t="shared" si="0"/>
        <v>14</v>
      </c>
      <c r="C15" s="25" t="s">
        <v>101</v>
      </c>
      <c r="D15" s="25" t="s">
        <v>143</v>
      </c>
      <c r="E15" s="33">
        <v>0</v>
      </c>
      <c r="F15" s="35">
        <v>10</v>
      </c>
      <c r="G15" s="26">
        <f>E15*10</f>
        <v>0</v>
      </c>
      <c r="H15" s="25" t="s">
        <v>92</v>
      </c>
    </row>
    <row r="16" spans="1:8" x14ac:dyDescent="0.15">
      <c r="B16" s="43"/>
      <c r="C16" s="28" t="s">
        <v>137</v>
      </c>
      <c r="D16" s="44"/>
      <c r="E16" s="25" t="s">
        <v>144</v>
      </c>
      <c r="F16" s="25" t="s">
        <v>144</v>
      </c>
      <c r="G16" s="26" t="e">
        <f>SUM(G2:G15)</f>
        <v>#REF!</v>
      </c>
      <c r="H16" s="25" t="s">
        <v>144</v>
      </c>
    </row>
  </sheetData>
  <mergeCells count="3">
    <mergeCell ref="C3:C5"/>
    <mergeCell ref="C6:C7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</vt:lpstr>
      <vt:lpstr>项目库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2018-10-29T01:16:00Z</dcterms:created>
  <dcterms:modified xsi:type="dcterms:W3CDTF">2019-07-29T03:00:14Z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2052-11.1.0.7983</vt:lpwstr>
  </property>
</Properties>
</file>