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640"/>
  </bookViews>
  <sheets>
    <sheet name="总表" sheetId="1" r:id="rId1"/>
    <sheet name="Sheet1" sheetId="2" state="hidden" r:id="rId2"/>
  </sheets>
  <externalReferences>
    <externalReference r:id="rId3"/>
  </externalReferences>
  <definedNames>
    <definedName name="_xlnm._FilterDatabase" localSheetId="0" hidden="1">总表!$A$6:$XER$7</definedName>
    <definedName name="_xlnm._FilterDatabase" localSheetId="1" hidden="1">Sheet1!$A$6:$XEZ$159</definedName>
    <definedName name="_xlnm.Print_Titles" localSheetId="0">总表!$4:$6</definedName>
    <definedName name="_xlnm.Print_Area" localSheetId="0">总表!$A$1:$Z$7</definedName>
  </definedNames>
  <calcPr calcId="144525"/>
</workbook>
</file>

<file path=xl/sharedStrings.xml><?xml version="1.0" encoding="utf-8"?>
<sst xmlns="http://schemas.openxmlformats.org/spreadsheetml/2006/main" count="222" uniqueCount="187">
  <si>
    <t>附件1</t>
  </si>
  <si>
    <t>2026年中央财政重大公共卫生服务补助资金分配明细表</t>
  </si>
  <si>
    <t>单位：万元</t>
  </si>
  <si>
    <t>项目单位</t>
  </si>
  <si>
    <t>卫生健康部分</t>
  </si>
  <si>
    <t>疾病预防控制部分</t>
  </si>
  <si>
    <t>上划资金</t>
  </si>
  <si>
    <t>总计</t>
  </si>
  <si>
    <t>提前下达</t>
  </si>
  <si>
    <t>本次下达</t>
  </si>
  <si>
    <t>艾滋病防治</t>
  </si>
  <si>
    <t>精神卫生</t>
  </si>
  <si>
    <t>慢性非传染性疾病防治</t>
  </si>
  <si>
    <t>重点传染病及健康危害因素监测</t>
  </si>
  <si>
    <t>卫健部分合计</t>
  </si>
  <si>
    <t>卫健部分
提前下达</t>
  </si>
  <si>
    <t>卫健部分
本次下达</t>
  </si>
  <si>
    <t>扩大国家免疫规划</t>
  </si>
  <si>
    <t>艾滋病
防治</t>
  </si>
  <si>
    <t>结核病防治</t>
  </si>
  <si>
    <t>血吸虫病防治</t>
  </si>
  <si>
    <t>疾控部分合计</t>
  </si>
  <si>
    <t>疾控部分
提前下达</t>
  </si>
  <si>
    <t>疾控部分
本次下达</t>
  </si>
  <si>
    <t>支出划转基数</t>
  </si>
  <si>
    <t>小计</t>
  </si>
  <si>
    <t>母婴传播</t>
  </si>
  <si>
    <t>血液安全</t>
  </si>
  <si>
    <t>烟草流行监测项目</t>
  </si>
  <si>
    <t>食品安全风险监测评估</t>
  </si>
  <si>
    <t>居民健康素养监测</t>
  </si>
  <si>
    <t>妇幼健康监测</t>
  </si>
  <si>
    <t>台山市卫生健康局</t>
  </si>
  <si>
    <t>2026年重大公共卫生服务补助资金测算分配表</t>
  </si>
  <si>
    <t>金额单位：万元</t>
  </si>
  <si>
    <t>合计</t>
  </si>
  <si>
    <t>一、省本级</t>
  </si>
  <si>
    <t>1、省卫生健康委</t>
  </si>
  <si>
    <t>省卫生健康委本部</t>
  </si>
  <si>
    <t>省疾控局局本部</t>
  </si>
  <si>
    <t>省人民医院
（省心血管病中心）</t>
  </si>
  <si>
    <t>省疾病预防控制中心</t>
  </si>
  <si>
    <t>省职业病防治院</t>
  </si>
  <si>
    <t>省妇幼保健院</t>
  </si>
  <si>
    <t>广东省公共卫生医学中心</t>
  </si>
  <si>
    <t>省精神卫生中心</t>
  </si>
  <si>
    <t>省卫生健康宣教中心</t>
  </si>
  <si>
    <t>省口腔医院
（省牙病防治指导中心）</t>
  </si>
  <si>
    <t>南方医科大学皮肤病医院
（省皮肤性病防治中心）</t>
  </si>
  <si>
    <t>省泗安医院</t>
  </si>
  <si>
    <t>省生物制品与药物研究所</t>
  </si>
  <si>
    <t>南方医科大学南方医院</t>
  </si>
  <si>
    <t>南方医科大学珠江医院</t>
  </si>
  <si>
    <t>省第二人民医院</t>
  </si>
  <si>
    <t>省公共卫生研究院</t>
  </si>
  <si>
    <t>中山大学附属第一医院</t>
  </si>
  <si>
    <t>中山大学附属第三医院</t>
  </si>
  <si>
    <t>省癌症中心
（中山大学肿瘤防治中心）</t>
  </si>
  <si>
    <t>中山大学</t>
  </si>
  <si>
    <t>南方医科大学</t>
  </si>
  <si>
    <t>国药集团致君（深圳）坪山制药有限公司</t>
  </si>
  <si>
    <t>2、团省委</t>
  </si>
  <si>
    <t>3、省妇联</t>
  </si>
  <si>
    <t>4、省监狱系统</t>
  </si>
  <si>
    <t>省监狱管理局</t>
  </si>
  <si>
    <t>省广州监狱</t>
  </si>
  <si>
    <t>省韶关监狱</t>
  </si>
  <si>
    <t>省梅州监狱</t>
  </si>
  <si>
    <t>省从化监狱</t>
  </si>
  <si>
    <t>省北江监狱</t>
  </si>
  <si>
    <t>省清远监狱</t>
  </si>
  <si>
    <t>省东莞监狱</t>
  </si>
  <si>
    <t>省番禺监狱</t>
  </si>
  <si>
    <t>省英德监狱</t>
  </si>
  <si>
    <t>省武江监狱</t>
  </si>
  <si>
    <t>省乐昌监狱</t>
  </si>
  <si>
    <t>省肇庆监狱</t>
  </si>
  <si>
    <t>省阳江监狱</t>
  </si>
  <si>
    <t>省河源监狱</t>
  </si>
  <si>
    <t>省惠州监狱</t>
  </si>
  <si>
    <t>省揭阳监狱</t>
  </si>
  <si>
    <t>省四会监狱</t>
  </si>
  <si>
    <t>省高明监狱</t>
  </si>
  <si>
    <t>省阳春监狱</t>
  </si>
  <si>
    <t>省女子监狱</t>
  </si>
  <si>
    <t>省未成年犯管教所</t>
  </si>
  <si>
    <t>省茂名监狱</t>
  </si>
  <si>
    <t>省明康监狱</t>
  </si>
  <si>
    <t>省会城监狱</t>
  </si>
  <si>
    <t>省佛山监狱</t>
  </si>
  <si>
    <t>省江门监狱</t>
  </si>
  <si>
    <t>5、省戒毒管理局</t>
  </si>
  <si>
    <t>省戒毒管理局本部</t>
  </si>
  <si>
    <t>省三水戒毒所</t>
  </si>
  <si>
    <t>省女子戒毒所</t>
  </si>
  <si>
    <t>省第四强制戒毒所</t>
  </si>
  <si>
    <t>6.海关</t>
  </si>
  <si>
    <t>广州海关</t>
  </si>
  <si>
    <t>拱北海关</t>
  </si>
  <si>
    <t>汕头海关</t>
  </si>
  <si>
    <t>黄埔海关</t>
  </si>
  <si>
    <t>江门海关</t>
  </si>
  <si>
    <t>湛江海关</t>
  </si>
  <si>
    <t>7.省教育厅</t>
  </si>
  <si>
    <t>省教育厅本部</t>
  </si>
  <si>
    <t>广东外语外贸大学</t>
  </si>
  <si>
    <t>华南农业大学</t>
  </si>
  <si>
    <t>二、各地市</t>
  </si>
  <si>
    <t>广州市</t>
  </si>
  <si>
    <t>珠海市</t>
  </si>
  <si>
    <t>汕头市</t>
  </si>
  <si>
    <t>佛山市</t>
  </si>
  <si>
    <t>韶关市</t>
  </si>
  <si>
    <t>河源市</t>
  </si>
  <si>
    <t>梅州市</t>
  </si>
  <si>
    <t>惠州市</t>
  </si>
  <si>
    <t>汕尾市</t>
  </si>
  <si>
    <t>东莞市</t>
  </si>
  <si>
    <t>中山市</t>
  </si>
  <si>
    <t>江门市</t>
  </si>
  <si>
    <t>阳江市</t>
  </si>
  <si>
    <t>湛江市</t>
  </si>
  <si>
    <t>茂名市</t>
  </si>
  <si>
    <t>肇庆市</t>
  </si>
  <si>
    <t>清远市</t>
  </si>
  <si>
    <t>潮州市</t>
  </si>
  <si>
    <t>揭阳市</t>
  </si>
  <si>
    <t>云浮市</t>
  </si>
  <si>
    <t>横琴粤澳深度合作区</t>
  </si>
  <si>
    <t>三、财政省直管县</t>
  </si>
  <si>
    <t>南澳县</t>
  </si>
  <si>
    <t>乐昌市</t>
  </si>
  <si>
    <t>南雄市</t>
  </si>
  <si>
    <t>仁化县</t>
  </si>
  <si>
    <t>始兴县</t>
  </si>
  <si>
    <t>翁源县</t>
  </si>
  <si>
    <t>新丰县</t>
  </si>
  <si>
    <t>乳源县</t>
  </si>
  <si>
    <t>东源县</t>
  </si>
  <si>
    <t>和平县</t>
  </si>
  <si>
    <t>龙川县</t>
  </si>
  <si>
    <t>紫金县</t>
  </si>
  <si>
    <t>连平县</t>
  </si>
  <si>
    <t>兴宁市</t>
  </si>
  <si>
    <t>平远县</t>
  </si>
  <si>
    <t>蕉岭县</t>
  </si>
  <si>
    <t>大埔县</t>
  </si>
  <si>
    <t>丰顺县</t>
  </si>
  <si>
    <t>五华县</t>
  </si>
  <si>
    <t>惠东县</t>
  </si>
  <si>
    <t>博罗县</t>
  </si>
  <si>
    <t>龙门县</t>
  </si>
  <si>
    <t>陆丰市</t>
  </si>
  <si>
    <t>海丰县</t>
  </si>
  <si>
    <t>陆河县</t>
  </si>
  <si>
    <t>台山市</t>
  </si>
  <si>
    <t>开平市</t>
  </si>
  <si>
    <t>鹤山市</t>
  </si>
  <si>
    <t>恩平市</t>
  </si>
  <si>
    <t>阳春市</t>
  </si>
  <si>
    <t>阳西县</t>
  </si>
  <si>
    <t>雷州市</t>
  </si>
  <si>
    <t>廉江市</t>
  </si>
  <si>
    <t>吴川市</t>
  </si>
  <si>
    <t>遂溪县</t>
  </si>
  <si>
    <t>徐闻县</t>
  </si>
  <si>
    <t>信宜市</t>
  </si>
  <si>
    <t>高州市</t>
  </si>
  <si>
    <t>化州市</t>
  </si>
  <si>
    <t>四会市</t>
  </si>
  <si>
    <t>广宁县</t>
  </si>
  <si>
    <t>德庆县</t>
  </si>
  <si>
    <t>封开县</t>
  </si>
  <si>
    <t>怀集县</t>
  </si>
  <si>
    <t>英德市</t>
  </si>
  <si>
    <t>连州市</t>
  </si>
  <si>
    <t>佛冈县</t>
  </si>
  <si>
    <t>阳山县</t>
  </si>
  <si>
    <t>连山县</t>
  </si>
  <si>
    <t>连南县</t>
  </si>
  <si>
    <t>饶平县</t>
  </si>
  <si>
    <t>普宁市</t>
  </si>
  <si>
    <t>揭西县</t>
  </si>
  <si>
    <t>惠来县</t>
  </si>
  <si>
    <t>罗定市</t>
  </si>
  <si>
    <t>新兴县</t>
  </si>
  <si>
    <t>郁南县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</si>
</sst>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  <numFmt numFmtId="178" formatCode="0_);[Red]\(0\)"/>
  </numFmts>
  <fonts count="3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2"/>
      <color indexed="8"/>
      <name val="宋体"/>
      <charset val="134"/>
    </font>
    <font>
      <sz val="12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12"/>
      <name val="黑体"/>
      <charset val="134"/>
    </font>
    <font>
      <sz val="12"/>
      <color theme="1"/>
      <name val="宋体"/>
      <charset val="134"/>
      <scheme val="minor"/>
    </font>
    <font>
      <sz val="12"/>
      <color rgb="FF000000"/>
      <name val="Times New Roman"/>
      <charset val="0"/>
    </font>
    <font>
      <b/>
      <sz val="11"/>
      <name val="宋体"/>
      <charset val="134"/>
    </font>
    <font>
      <sz val="12"/>
      <color theme="1"/>
      <name val="宋体"/>
      <charset val="134"/>
    </font>
    <font>
      <sz val="11"/>
      <name val="宋体"/>
      <charset val="0"/>
    </font>
    <font>
      <sz val="16"/>
      <name val="黑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" fillId="0" borderId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12" borderId="7" applyNumberFormat="0" applyAlignment="0" applyProtection="0">
      <alignment vertical="center"/>
    </xf>
    <xf numFmtId="0" fontId="30" fillId="12" borderId="3" applyNumberFormat="0" applyAlignment="0" applyProtection="0">
      <alignment vertical="center"/>
    </xf>
    <xf numFmtId="0" fontId="31" fillId="13" borderId="8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/>
    <xf numFmtId="0" fontId="20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 applyProtection="0"/>
  </cellStyleXfs>
  <cellXfs count="7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3" fontId="1" fillId="0" borderId="0" xfId="0" applyNumberFormat="1" applyFont="1" applyFill="1" applyBorder="1" applyAlignment="1">
      <alignment horizontal="center" vertical="center"/>
    </xf>
    <xf numFmtId="43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8" applyNumberFormat="1" applyFont="1" applyFill="1" applyBorder="1" applyAlignment="1">
      <alignment horizontal="right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8" applyNumberFormat="1" applyFont="1" applyFill="1" applyBorder="1" applyAlignment="1">
      <alignment horizontal="right" vertical="center"/>
    </xf>
    <xf numFmtId="43" fontId="2" fillId="0" borderId="1" xfId="8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76" fontId="2" fillId="2" borderId="1" xfId="8" applyNumberFormat="1" applyFont="1" applyFill="1" applyBorder="1" applyAlignment="1">
      <alignment horizontal="right" vertical="center"/>
    </xf>
    <xf numFmtId="43" fontId="2" fillId="2" borderId="1" xfId="8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 wrapText="1"/>
    </xf>
    <xf numFmtId="43" fontId="2" fillId="2" borderId="1" xfId="8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43" fontId="2" fillId="0" borderId="1" xfId="8" applyFont="1" applyFill="1" applyBorder="1" applyAlignment="1">
      <alignment horizontal="center" vertical="center" wrapText="1"/>
    </xf>
    <xf numFmtId="43" fontId="2" fillId="0" borderId="1" xfId="8" applyFont="1" applyFill="1" applyBorder="1" applyAlignment="1" applyProtection="1">
      <alignment horizontal="center" vertical="center"/>
    </xf>
    <xf numFmtId="43" fontId="6" fillId="0" borderId="1" xfId="0" applyNumberFormat="1" applyFont="1" applyFill="1" applyBorder="1" applyAlignment="1">
      <alignment horizontal="center" vertical="center"/>
    </xf>
    <xf numFmtId="43" fontId="6" fillId="2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43" fontId="2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3" fontId="1" fillId="0" borderId="0" xfId="0" applyNumberFormat="1" applyFont="1" applyFill="1" applyBorder="1" applyAlignment="1">
      <alignment vertical="center" wrapText="1"/>
    </xf>
    <xf numFmtId="43" fontId="2" fillId="0" borderId="0" xfId="0" applyNumberFormat="1" applyFont="1" applyFill="1" applyBorder="1" applyAlignment="1">
      <alignment vertical="center" wrapText="1"/>
    </xf>
    <xf numFmtId="43" fontId="3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76" fontId="1" fillId="2" borderId="1" xfId="8" applyNumberFormat="1" applyFont="1" applyFill="1" applyBorder="1" applyAlignment="1">
      <alignment horizontal="right" vertical="center"/>
    </xf>
    <xf numFmtId="177" fontId="9" fillId="0" borderId="1" xfId="0" applyNumberFormat="1" applyFont="1" applyFill="1" applyBorder="1" applyAlignment="1">
      <alignment horizontal="right" vertical="center" wrapText="1"/>
    </xf>
    <xf numFmtId="176" fontId="2" fillId="0" borderId="1" xfId="8" applyNumberFormat="1" applyFont="1" applyFill="1" applyBorder="1" applyAlignment="1">
      <alignment horizontal="right" vertical="center" wrapText="1"/>
    </xf>
    <xf numFmtId="43" fontId="2" fillId="0" borderId="2" xfId="8" applyFont="1" applyFill="1" applyBorder="1" applyAlignment="1">
      <alignment horizontal="center" vertical="center"/>
    </xf>
    <xf numFmtId="43" fontId="2" fillId="0" borderId="2" xfId="8" applyFont="1" applyFill="1" applyBorder="1" applyAlignment="1" applyProtection="1">
      <alignment horizontal="center" vertical="center"/>
    </xf>
    <xf numFmtId="43" fontId="2" fillId="2" borderId="2" xfId="8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right" vertical="center"/>
    </xf>
    <xf numFmtId="176" fontId="1" fillId="0" borderId="1" xfId="8" applyNumberFormat="1" applyFont="1" applyFill="1" applyBorder="1" applyAlignment="1" applyProtection="1">
      <alignment horizontal="right" vertical="center"/>
    </xf>
    <xf numFmtId="176" fontId="2" fillId="0" borderId="1" xfId="0" applyNumberFormat="1" applyFont="1" applyFill="1" applyBorder="1" applyAlignment="1">
      <alignment horizontal="right" vertical="center"/>
    </xf>
    <xf numFmtId="43" fontId="11" fillId="0" borderId="0" xfId="0" applyNumberFormat="1" applyFont="1" applyFill="1" applyBorder="1" applyAlignment="1">
      <alignment horizontal="right" vertical="center"/>
    </xf>
    <xf numFmtId="43" fontId="8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43" fontId="1" fillId="0" borderId="1" xfId="8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36" applyNumberFormat="1" applyFont="1" applyFill="1" applyBorder="1" applyAlignment="1">
      <alignment horizontal="center" vertical="center" wrapText="1"/>
    </xf>
    <xf numFmtId="43" fontId="2" fillId="0" borderId="1" xfId="8" applyNumberFormat="1" applyFont="1" applyFill="1" applyBorder="1" applyAlignment="1">
      <alignment horizontal="center" vertical="center"/>
    </xf>
    <xf numFmtId="178" fontId="12" fillId="0" borderId="1" xfId="2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right" vertical="center"/>
    </xf>
    <xf numFmtId="176" fontId="1" fillId="0" borderId="1" xfId="0" applyNumberFormat="1" applyFont="1" applyFill="1" applyBorder="1" applyAlignment="1">
      <alignment horizontal="right" vertical="center" wrapText="1"/>
    </xf>
    <xf numFmtId="176" fontId="9" fillId="0" borderId="1" xfId="0" applyNumberFormat="1" applyFont="1" applyFill="1" applyBorder="1" applyAlignment="1">
      <alignment horizontal="right" vertical="center"/>
    </xf>
    <xf numFmtId="177" fontId="13" fillId="0" borderId="1" xfId="8" applyNumberFormat="1" applyFont="1" applyFill="1" applyBorder="1" applyAlignment="1" applyProtection="1">
      <alignment horizontal="right" vertical="center" wrapText="1"/>
    </xf>
    <xf numFmtId="0" fontId="12" fillId="0" borderId="1" xfId="52" applyNumberFormat="1" applyFont="1" applyFill="1" applyBorder="1" applyAlignment="1">
      <alignment horizontal="center" vertical="center" wrapText="1"/>
    </xf>
    <xf numFmtId="0" fontId="12" fillId="0" borderId="1" xfId="53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43" fontId="16" fillId="0" borderId="0" xfId="0" applyNumberFormat="1" applyFont="1" applyFill="1" applyBorder="1" applyAlignment="1">
      <alignment horizontal="right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_总表_任务表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常规 3 2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Sheet1 3 2" xfId="52"/>
    <cellStyle name="常规 4 5" xfId="53"/>
    <cellStyle name="千位分隔 2" xfId="54"/>
    <cellStyle name="常规 2" xfId="55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ht706\6ED6A73DD6A70485\Desktop\&#20849;&#20139;(&#21103;&#26412;)\sinya\2026\&#21442;&#38405;&#20214;\0728-&#24191;&#19996;&#30465;&#30142;&#30149;&#39044;&#38450;&#25511;&#21046;&#23616;&#20851;&#20110;&#25253;&#36865;2026&#24180;&#37325;&#22823;&#20844;&#20849;&#21355;&#29983;&#26381;&#21153;&#39033;&#30446;&#31532;&#20108;&#25209;&#34917;&#21161;&#36164;&#37329;&#20998;&#37197;&#26041;&#26696;&#30340;&#20989;\\Users\Administrator\Desktop\&#30142;&#25511;&#23616;\20251201%20&#20013;&#22830;&#37325;&#22823;&#20844;&#21355;&#12289;&#33021;&#21147;&#25552;&#21319;\2026&#20013;&#22830;&#37325;&#22823;&#20844;&#21355;\1209-2026&#20013;&#22830;&#37325;&#22823;&#20844;&#21355;&#20998;&#37197;&#34920;&#27979;&#31639;&#34920;&#65288;20251205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总表（卫健+疾控，发文时需要拆分为单独附件）"/>
      <sheetName val="附表-省本级（不含划转基数）"/>
      <sheetName val="附表-省本级划转基数"/>
      <sheetName val="附表-市县"/>
    </sheetNames>
    <sheetDataSet>
      <sheetData sheetId="0" refreshError="1"/>
      <sheetData sheetId="1" refreshError="1">
        <row r="11">
          <cell r="E11">
            <v>156</v>
          </cell>
        </row>
        <row r="12">
          <cell r="E12">
            <v>258</v>
          </cell>
        </row>
        <row r="60">
          <cell r="E60">
            <v>797</v>
          </cell>
        </row>
        <row r="61">
          <cell r="E61">
            <v>10</v>
          </cell>
        </row>
        <row r="108">
          <cell r="E108">
            <v>86.85</v>
          </cell>
        </row>
      </sheetData>
      <sheetData sheetId="2" refreshError="1">
        <row r="16">
          <cell r="E16">
            <v>415</v>
          </cell>
        </row>
        <row r="25">
          <cell r="E25">
            <v>40</v>
          </cell>
        </row>
        <row r="26">
          <cell r="E26">
            <v>47</v>
          </cell>
        </row>
        <row r="28">
          <cell r="E28">
            <v>90</v>
          </cell>
        </row>
        <row r="32">
          <cell r="E32">
            <v>60</v>
          </cell>
        </row>
        <row r="35">
          <cell r="E35">
            <v>50</v>
          </cell>
        </row>
        <row r="36">
          <cell r="E36">
            <v>141</v>
          </cell>
        </row>
        <row r="41">
          <cell r="E41">
            <v>100</v>
          </cell>
        </row>
        <row r="47">
          <cell r="E47">
            <v>25</v>
          </cell>
        </row>
        <row r="48">
          <cell r="E48">
            <v>20</v>
          </cell>
        </row>
        <row r="49">
          <cell r="E49">
            <v>20</v>
          </cell>
        </row>
        <row r="50">
          <cell r="E50">
            <v>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7"/>
  <sheetViews>
    <sheetView showGridLines="0" tabSelected="1" zoomScale="60" zoomScaleNormal="60" workbookViewId="0">
      <pane xSplit="1" topLeftCell="B1" activePane="topRight" state="frozen"/>
      <selection/>
      <selection pane="topRight" activeCell="AB9" sqref="AB9"/>
    </sheetView>
  </sheetViews>
  <sheetFormatPr defaultColWidth="9" defaultRowHeight="23" customHeight="1" outlineLevelRow="6"/>
  <cols>
    <col min="1" max="1" width="10.625" style="9" customWidth="1"/>
    <col min="2" max="11" width="10.625" style="9" customWidth="1" outlineLevel="1"/>
    <col min="12" max="12" width="10.625" style="10" customWidth="1"/>
    <col min="13" max="14" width="10.625" style="11" customWidth="1"/>
    <col min="15" max="15" width="10.0916666666667" style="11" customWidth="1"/>
    <col min="16" max="19" width="10.625" style="11" customWidth="1"/>
    <col min="20" max="24" width="10.625" style="10" customWidth="1"/>
    <col min="25" max="26" width="10.625" style="3" customWidth="1"/>
    <col min="27" max="16384" width="9" style="3"/>
  </cols>
  <sheetData>
    <row r="1" s="1" customFormat="1" ht="55" customHeight="1" spans="1:24">
      <c r="A1" s="70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39"/>
      <c r="M1" s="40"/>
      <c r="N1" s="40"/>
      <c r="O1" s="40"/>
      <c r="P1" s="40"/>
      <c r="Q1" s="40"/>
      <c r="R1" s="40"/>
      <c r="S1" s="40"/>
      <c r="T1" s="40"/>
      <c r="U1" s="39"/>
      <c r="V1" s="39"/>
      <c r="W1" s="39"/>
      <c r="X1" s="39"/>
    </row>
    <row r="2" s="2" customFormat="1" ht="66" customHeight="1" spans="1:26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="3" customFormat="1" customHeight="1" spans="1:26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10"/>
      <c r="M3" s="11"/>
      <c r="N3" s="11"/>
      <c r="O3" s="11"/>
      <c r="P3" s="11"/>
      <c r="Q3" s="11"/>
      <c r="R3" s="11"/>
      <c r="S3" s="11"/>
      <c r="T3" s="10"/>
      <c r="U3" s="10"/>
      <c r="V3" s="10"/>
      <c r="W3" s="10"/>
      <c r="X3" s="52"/>
      <c r="Z3" s="72" t="s">
        <v>2</v>
      </c>
    </row>
    <row r="4" s="4" customFormat="1" ht="40" customHeight="1" spans="1:26">
      <c r="A4" s="14" t="s">
        <v>3</v>
      </c>
      <c r="B4" s="15" t="s">
        <v>4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41" t="s">
        <v>5</v>
      </c>
      <c r="P4" s="41"/>
      <c r="Q4" s="41"/>
      <c r="R4" s="41"/>
      <c r="S4" s="41"/>
      <c r="T4" s="41"/>
      <c r="U4" s="41"/>
      <c r="V4" s="41"/>
      <c r="W4" s="53" t="s">
        <v>6</v>
      </c>
      <c r="X4" s="53" t="s">
        <v>7</v>
      </c>
      <c r="Y4" s="53" t="s">
        <v>8</v>
      </c>
      <c r="Z4" s="53" t="s">
        <v>9</v>
      </c>
    </row>
    <row r="5" s="4" customFormat="1" ht="40" customHeight="1" spans="1:26">
      <c r="A5" s="14"/>
      <c r="B5" s="14" t="s">
        <v>10</v>
      </c>
      <c r="C5" s="14"/>
      <c r="D5" s="14"/>
      <c r="E5" s="14" t="s">
        <v>11</v>
      </c>
      <c r="F5" s="14" t="s">
        <v>12</v>
      </c>
      <c r="G5" s="14" t="s">
        <v>13</v>
      </c>
      <c r="H5" s="14"/>
      <c r="I5" s="14"/>
      <c r="J5" s="14"/>
      <c r="K5" s="14"/>
      <c r="L5" s="42" t="s">
        <v>14</v>
      </c>
      <c r="M5" s="42" t="s">
        <v>15</v>
      </c>
      <c r="N5" s="42" t="s">
        <v>16</v>
      </c>
      <c r="O5" s="15" t="s">
        <v>17</v>
      </c>
      <c r="P5" s="15" t="s">
        <v>18</v>
      </c>
      <c r="Q5" s="15" t="s">
        <v>19</v>
      </c>
      <c r="R5" s="15" t="s">
        <v>20</v>
      </c>
      <c r="S5" s="15" t="s">
        <v>13</v>
      </c>
      <c r="T5" s="53" t="s">
        <v>21</v>
      </c>
      <c r="U5" s="53" t="s">
        <v>22</v>
      </c>
      <c r="V5" s="53" t="s">
        <v>23</v>
      </c>
      <c r="W5" s="53"/>
      <c r="X5" s="53" t="s">
        <v>24</v>
      </c>
      <c r="Y5" s="53"/>
      <c r="Z5" s="53"/>
    </row>
    <row r="6" s="4" customFormat="1" ht="107" customHeight="1" spans="1:26">
      <c r="A6" s="14"/>
      <c r="B6" s="14" t="s">
        <v>25</v>
      </c>
      <c r="C6" s="15" t="s">
        <v>26</v>
      </c>
      <c r="D6" s="15" t="s">
        <v>27</v>
      </c>
      <c r="E6" s="14"/>
      <c r="F6" s="14" t="s">
        <v>12</v>
      </c>
      <c r="G6" s="16" t="s">
        <v>25</v>
      </c>
      <c r="H6" s="15" t="s">
        <v>28</v>
      </c>
      <c r="I6" s="15" t="s">
        <v>29</v>
      </c>
      <c r="J6" s="15" t="s">
        <v>30</v>
      </c>
      <c r="K6" s="15" t="s">
        <v>31</v>
      </c>
      <c r="L6" s="42"/>
      <c r="M6" s="42"/>
      <c r="N6" s="42"/>
      <c r="O6" s="15"/>
      <c r="P6" s="15"/>
      <c r="Q6" s="15"/>
      <c r="R6" s="15"/>
      <c r="S6" s="15"/>
      <c r="T6" s="53"/>
      <c r="U6" s="53"/>
      <c r="V6" s="53"/>
      <c r="W6" s="53"/>
      <c r="X6" s="53"/>
      <c r="Y6" s="53"/>
      <c r="Z6" s="53"/>
    </row>
    <row r="7" s="3" customFormat="1" ht="176" customHeight="1" outlineLevel="1" spans="1:26">
      <c r="A7" s="63" t="s">
        <v>32</v>
      </c>
      <c r="B7" s="21">
        <f>C7+D7</f>
        <v>41</v>
      </c>
      <c r="C7" s="62">
        <v>41</v>
      </c>
      <c r="D7" s="62"/>
      <c r="E7" s="22">
        <v>18.13</v>
      </c>
      <c r="F7" s="21">
        <v>10.58</v>
      </c>
      <c r="G7" s="21">
        <f>SUM(H7:K7)</f>
        <v>0</v>
      </c>
      <c r="H7" s="21"/>
      <c r="I7" s="21"/>
      <c r="J7" s="21"/>
      <c r="K7" s="21"/>
      <c r="L7" s="18">
        <f>B7+E7+F7+G7</f>
        <v>69.71</v>
      </c>
      <c r="M7" s="18">
        <v>55.03</v>
      </c>
      <c r="N7" s="18">
        <f>L7-M7</f>
        <v>14.68</v>
      </c>
      <c r="O7" s="21">
        <v>37.5</v>
      </c>
      <c r="P7" s="21">
        <v>391.98</v>
      </c>
      <c r="Q7" s="67">
        <v>32.02</v>
      </c>
      <c r="R7" s="21"/>
      <c r="S7" s="21">
        <v>36.58</v>
      </c>
      <c r="T7" s="18">
        <f>SUM(O7:S7)</f>
        <v>498.08</v>
      </c>
      <c r="U7" s="18">
        <v>320.17</v>
      </c>
      <c r="V7" s="18">
        <f>T7-U7</f>
        <v>177.91</v>
      </c>
      <c r="W7" s="18">
        <v>0</v>
      </c>
      <c r="X7" s="18">
        <f>L7+T7+W7</f>
        <v>567.79</v>
      </c>
      <c r="Y7" s="18">
        <v>375.2</v>
      </c>
      <c r="Z7" s="18">
        <f>X7-Y7</f>
        <v>192.59</v>
      </c>
    </row>
  </sheetData>
  <autoFilter ref="A6:XER7">
    <extLst/>
  </autoFilter>
  <mergeCells count="23">
    <mergeCell ref="A2:Z2"/>
    <mergeCell ref="B4:N4"/>
    <mergeCell ref="O4:V4"/>
    <mergeCell ref="B5:D5"/>
    <mergeCell ref="G5:K5"/>
    <mergeCell ref="A4:A6"/>
    <mergeCell ref="E5:E6"/>
    <mergeCell ref="F5:F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4:W6"/>
    <mergeCell ref="X4:X6"/>
    <mergeCell ref="Y4:Y6"/>
    <mergeCell ref="Z4:Z6"/>
  </mergeCells>
  <pageMargins left="0.393055555555556" right="0.393055555555556" top="1.0625" bottom="0.393055555555556" header="1.18055555555556" footer="0.5"/>
  <pageSetup paperSize="9" scale="5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59"/>
  <sheetViews>
    <sheetView zoomScale="89" zoomScaleNormal="89" workbookViewId="0">
      <selection activeCell="A8" sqref="$A8:$XFD8"/>
    </sheetView>
  </sheetViews>
  <sheetFormatPr defaultColWidth="9" defaultRowHeight="23" customHeight="1"/>
  <cols>
    <col min="1" max="1" width="30.9333333333333" style="9" customWidth="1"/>
    <col min="2" max="2" width="12.8833333333333" style="9" customWidth="1" outlineLevel="1"/>
    <col min="3" max="5" width="12.65" style="9" customWidth="1" outlineLevel="1"/>
    <col min="6" max="6" width="14.2166666666667" style="9" customWidth="1" outlineLevel="1"/>
    <col min="7" max="7" width="9.25" style="9" customWidth="1" outlineLevel="1"/>
    <col min="8" max="8" width="12.5" style="9" customWidth="1" outlineLevel="1"/>
    <col min="9" max="9" width="13.5916666666667" style="9" customWidth="1" outlineLevel="1"/>
    <col min="10" max="10" width="12.3416666666667" style="9" customWidth="1" outlineLevel="1"/>
    <col min="11" max="11" width="10.7833333333333" style="9" customWidth="1" outlineLevel="1"/>
    <col min="12" max="12" width="16.7166666666667" style="10" customWidth="1"/>
    <col min="13" max="15" width="16.25" style="11" customWidth="1"/>
    <col min="16" max="16" width="14.8416666666667" style="11" customWidth="1"/>
    <col min="17" max="17" width="13.1333333333333" style="11" customWidth="1"/>
    <col min="18" max="18" width="11.25" style="11" customWidth="1"/>
    <col min="19" max="19" width="20.4666666666667" style="11" customWidth="1"/>
    <col min="20" max="20" width="17.3416666666667" style="10" customWidth="1"/>
    <col min="21" max="23" width="13.7416666666667" style="10" customWidth="1"/>
    <col min="24" max="24" width="17.025" style="10" customWidth="1"/>
    <col min="25" max="25" width="16.0916666666667" style="3" customWidth="1"/>
    <col min="26" max="26" width="16.4" style="3" customWidth="1"/>
    <col min="27" max="27" width="10.375" style="3"/>
    <col min="28" max="16384" width="9" style="3"/>
  </cols>
  <sheetData>
    <row r="1" s="1" customFormat="1" customHeight="1" spans="1:2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39"/>
      <c r="M1" s="40"/>
      <c r="N1" s="40"/>
      <c r="O1" s="40"/>
      <c r="P1" s="40"/>
      <c r="Q1" s="40"/>
      <c r="R1" s="40"/>
      <c r="S1" s="40"/>
      <c r="T1" s="40"/>
      <c r="U1" s="39"/>
      <c r="V1" s="39"/>
      <c r="W1" s="39"/>
      <c r="X1" s="39"/>
    </row>
    <row r="2" s="2" customFormat="1" customHeight="1" spans="1:26">
      <c r="A2" s="13" t="s">
        <v>33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="3" customFormat="1" customHeight="1" spans="1:26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10"/>
      <c r="M3" s="11"/>
      <c r="N3" s="11"/>
      <c r="O3" s="11"/>
      <c r="P3" s="11"/>
      <c r="Q3" s="11"/>
      <c r="R3" s="11"/>
      <c r="S3" s="11"/>
      <c r="T3" s="10"/>
      <c r="U3" s="10"/>
      <c r="V3" s="10"/>
      <c r="W3" s="10"/>
      <c r="X3" s="52"/>
      <c r="Z3" s="52" t="s">
        <v>34</v>
      </c>
    </row>
    <row r="4" s="4" customFormat="1" customHeight="1" spans="1:26">
      <c r="A4" s="14" t="s">
        <v>3</v>
      </c>
      <c r="B4" s="15" t="s">
        <v>4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41" t="s">
        <v>5</v>
      </c>
      <c r="P4" s="41"/>
      <c r="Q4" s="41"/>
      <c r="R4" s="41"/>
      <c r="S4" s="41"/>
      <c r="T4" s="41"/>
      <c r="U4" s="41"/>
      <c r="V4" s="41"/>
      <c r="W4" s="53" t="s">
        <v>6</v>
      </c>
      <c r="X4" s="53" t="s">
        <v>7</v>
      </c>
      <c r="Y4" s="53" t="s">
        <v>8</v>
      </c>
      <c r="Z4" s="53" t="s">
        <v>9</v>
      </c>
    </row>
    <row r="5" s="4" customFormat="1" customHeight="1" spans="1:26">
      <c r="A5" s="14"/>
      <c r="B5" s="14" t="s">
        <v>10</v>
      </c>
      <c r="C5" s="14"/>
      <c r="D5" s="14"/>
      <c r="E5" s="14" t="s">
        <v>11</v>
      </c>
      <c r="F5" s="14" t="s">
        <v>12</v>
      </c>
      <c r="G5" s="14" t="s">
        <v>13</v>
      </c>
      <c r="H5" s="14"/>
      <c r="I5" s="14"/>
      <c r="J5" s="14"/>
      <c r="K5" s="14"/>
      <c r="L5" s="42" t="s">
        <v>14</v>
      </c>
      <c r="M5" s="42" t="s">
        <v>15</v>
      </c>
      <c r="N5" s="42" t="s">
        <v>16</v>
      </c>
      <c r="O5" s="15" t="s">
        <v>17</v>
      </c>
      <c r="P5" s="15" t="s">
        <v>18</v>
      </c>
      <c r="Q5" s="15" t="s">
        <v>19</v>
      </c>
      <c r="R5" s="15" t="s">
        <v>20</v>
      </c>
      <c r="S5" s="15" t="s">
        <v>13</v>
      </c>
      <c r="T5" s="53" t="s">
        <v>21</v>
      </c>
      <c r="U5" s="53" t="s">
        <v>22</v>
      </c>
      <c r="V5" s="53" t="s">
        <v>23</v>
      </c>
      <c r="W5" s="53"/>
      <c r="X5" s="53"/>
      <c r="Y5" s="53"/>
      <c r="Z5" s="53"/>
    </row>
    <row r="6" s="4" customFormat="1" ht="35" customHeight="1" spans="1:26">
      <c r="A6" s="14"/>
      <c r="B6" s="14" t="s">
        <v>25</v>
      </c>
      <c r="C6" s="15" t="s">
        <v>26</v>
      </c>
      <c r="D6" s="15" t="s">
        <v>27</v>
      </c>
      <c r="E6" s="14"/>
      <c r="F6" s="14"/>
      <c r="G6" s="16" t="s">
        <v>25</v>
      </c>
      <c r="H6" s="15" t="s">
        <v>28</v>
      </c>
      <c r="I6" s="15" t="s">
        <v>29</v>
      </c>
      <c r="J6" s="15" t="s">
        <v>30</v>
      </c>
      <c r="K6" s="15" t="s">
        <v>31</v>
      </c>
      <c r="L6" s="42"/>
      <c r="M6" s="42"/>
      <c r="N6" s="42"/>
      <c r="O6" s="15"/>
      <c r="P6" s="15"/>
      <c r="Q6" s="15"/>
      <c r="R6" s="15"/>
      <c r="S6" s="15"/>
      <c r="T6" s="53"/>
      <c r="U6" s="53"/>
      <c r="V6" s="53"/>
      <c r="W6" s="53"/>
      <c r="X6" s="53"/>
      <c r="Y6" s="53"/>
      <c r="Z6" s="53"/>
    </row>
    <row r="7" s="3" customFormat="1" customHeight="1" spans="1:26">
      <c r="A7" s="17" t="s">
        <v>35</v>
      </c>
      <c r="B7" s="18">
        <f t="shared" ref="B7:G7" si="0">B8+B80+B102</f>
        <v>13583</v>
      </c>
      <c r="C7" s="18">
        <f t="shared" si="0"/>
        <v>9302</v>
      </c>
      <c r="D7" s="18">
        <f t="shared" si="0"/>
        <v>4281</v>
      </c>
      <c r="E7" s="18">
        <f t="shared" si="0"/>
        <v>3280</v>
      </c>
      <c r="F7" s="18">
        <f t="shared" si="0"/>
        <v>3043</v>
      </c>
      <c r="G7" s="18">
        <f t="shared" si="0"/>
        <v>870</v>
      </c>
      <c r="H7" s="18">
        <f t="shared" ref="H7:K7" si="1">SUM(H8,H80,H102)</f>
        <v>52</v>
      </c>
      <c r="I7" s="18">
        <f t="shared" si="1"/>
        <v>527</v>
      </c>
      <c r="J7" s="18">
        <f t="shared" si="1"/>
        <v>86</v>
      </c>
      <c r="K7" s="18">
        <f t="shared" si="1"/>
        <v>205</v>
      </c>
      <c r="L7" s="18">
        <f>L8+L80+L102</f>
        <v>20776</v>
      </c>
      <c r="M7" s="18">
        <v>17791</v>
      </c>
      <c r="N7" s="18">
        <f t="shared" ref="N7:N70" si="2">L7-M7</f>
        <v>2985</v>
      </c>
      <c r="O7" s="18">
        <f t="shared" ref="O7:S7" si="3">SUM(O8,O80,O102)</f>
        <v>29394</v>
      </c>
      <c r="P7" s="18">
        <f t="shared" si="3"/>
        <v>37911</v>
      </c>
      <c r="Q7" s="18">
        <f t="shared" si="3"/>
        <v>6815</v>
      </c>
      <c r="R7" s="18">
        <f t="shared" si="3"/>
        <v>153</v>
      </c>
      <c r="S7" s="18">
        <f t="shared" si="3"/>
        <v>13409</v>
      </c>
      <c r="T7" s="18">
        <f t="shared" ref="T7:T34" si="4">SUM(O7:S7)</f>
        <v>87682</v>
      </c>
      <c r="U7" s="18">
        <v>67618</v>
      </c>
      <c r="V7" s="18">
        <f t="shared" ref="V7:V70" si="5">T7-U7</f>
        <v>20064</v>
      </c>
      <c r="W7" s="18">
        <f>W8+W80+W102</f>
        <v>33677</v>
      </c>
      <c r="X7" s="18">
        <f t="shared" ref="X7:X62" si="6">L7+T7+W7</f>
        <v>142135</v>
      </c>
      <c r="Y7" s="18">
        <v>119086</v>
      </c>
      <c r="Z7" s="18">
        <f t="shared" ref="Z7:Z70" si="7">X7-Y7</f>
        <v>23049</v>
      </c>
    </row>
    <row r="8" s="5" customFormat="1" customHeight="1" spans="1:26">
      <c r="A8" s="19" t="s">
        <v>36</v>
      </c>
      <c r="B8" s="18">
        <f>B9+B33+B34+B35+B63+B68+B75</f>
        <v>807</v>
      </c>
      <c r="C8" s="18">
        <f>C9+C33+C34+C35+C63+C68+C75</f>
        <v>797</v>
      </c>
      <c r="D8" s="18">
        <f>D9+D33+D34+D35+D63+D68+D75</f>
        <v>10</v>
      </c>
      <c r="E8" s="18">
        <f t="shared" ref="E8:K8" si="8">SUM(E9,E33,E34,E35,E63,E68,E75)</f>
        <v>308</v>
      </c>
      <c r="F8" s="18">
        <f t="shared" si="8"/>
        <v>549.83</v>
      </c>
      <c r="G8" s="18">
        <f t="shared" si="8"/>
        <v>94.8</v>
      </c>
      <c r="H8" s="18">
        <f t="shared" si="8"/>
        <v>20</v>
      </c>
      <c r="I8" s="18">
        <f t="shared" si="8"/>
        <v>31</v>
      </c>
      <c r="J8" s="18">
        <f t="shared" si="8"/>
        <v>0.8</v>
      </c>
      <c r="K8" s="18">
        <f t="shared" si="8"/>
        <v>43</v>
      </c>
      <c r="L8" s="18">
        <f>L9+L33+L34+L35+L63+L68+L75</f>
        <v>1759.63</v>
      </c>
      <c r="M8" s="18">
        <v>1792.11</v>
      </c>
      <c r="N8" s="18">
        <f t="shared" si="2"/>
        <v>-32.48</v>
      </c>
      <c r="O8" s="18">
        <f t="shared" ref="O8:S8" si="9">SUM(O9,O33,O34,O35,O63,O68,O75)</f>
        <v>26571.14</v>
      </c>
      <c r="P8" s="18">
        <f t="shared" si="9"/>
        <v>1698.05</v>
      </c>
      <c r="Q8" s="18">
        <f t="shared" si="9"/>
        <v>1886.26</v>
      </c>
      <c r="R8" s="18">
        <f t="shared" si="9"/>
        <v>30</v>
      </c>
      <c r="S8" s="18">
        <f t="shared" si="9"/>
        <v>2751.63</v>
      </c>
      <c r="T8" s="18">
        <f t="shared" si="4"/>
        <v>32937.08</v>
      </c>
      <c r="U8" s="18">
        <v>33330.65</v>
      </c>
      <c r="V8" s="18">
        <f t="shared" si="5"/>
        <v>-393.570000000007</v>
      </c>
      <c r="W8" s="18">
        <f>SUM(W9,W33,W34,W35,W63,W68,W75)</f>
        <v>1535</v>
      </c>
      <c r="X8" s="18">
        <f t="shared" si="6"/>
        <v>36231.71</v>
      </c>
      <c r="Y8" s="18">
        <v>36657.76</v>
      </c>
      <c r="Z8" s="18">
        <f t="shared" si="7"/>
        <v>-426.05000000001</v>
      </c>
    </row>
    <row r="9" s="5" customFormat="1" customHeight="1" spans="1:26">
      <c r="A9" s="19" t="s">
        <v>37</v>
      </c>
      <c r="B9" s="18">
        <f t="shared" ref="B9:K9" si="10">SUM(B10:B32)</f>
        <v>807</v>
      </c>
      <c r="C9" s="18">
        <f t="shared" si="10"/>
        <v>797</v>
      </c>
      <c r="D9" s="18">
        <f t="shared" si="10"/>
        <v>10</v>
      </c>
      <c r="E9" s="18">
        <f t="shared" si="10"/>
        <v>308</v>
      </c>
      <c r="F9" s="18">
        <f t="shared" si="10"/>
        <v>549.83</v>
      </c>
      <c r="G9" s="18">
        <f t="shared" si="10"/>
        <v>94.8</v>
      </c>
      <c r="H9" s="18">
        <f t="shared" si="10"/>
        <v>20</v>
      </c>
      <c r="I9" s="18">
        <f t="shared" si="10"/>
        <v>31</v>
      </c>
      <c r="J9" s="18">
        <f t="shared" si="10"/>
        <v>0.8</v>
      </c>
      <c r="K9" s="18">
        <f t="shared" si="10"/>
        <v>43</v>
      </c>
      <c r="L9" s="18">
        <f t="shared" ref="L9:L72" si="11">B9+E9+F9+G9</f>
        <v>1759.63</v>
      </c>
      <c r="M9" s="18">
        <v>1792.11</v>
      </c>
      <c r="N9" s="18">
        <f t="shared" si="2"/>
        <v>-32.48</v>
      </c>
      <c r="O9" s="18">
        <f t="shared" ref="O9:S9" si="12">SUM(O10:O32)</f>
        <v>26571.14</v>
      </c>
      <c r="P9" s="18">
        <f t="shared" si="12"/>
        <v>1018.53</v>
      </c>
      <c r="Q9" s="18">
        <f t="shared" si="12"/>
        <v>1886.26</v>
      </c>
      <c r="R9" s="18">
        <f t="shared" si="12"/>
        <v>30</v>
      </c>
      <c r="S9" s="18">
        <f t="shared" si="12"/>
        <v>2285.63</v>
      </c>
      <c r="T9" s="18">
        <f t="shared" si="4"/>
        <v>31791.56</v>
      </c>
      <c r="U9" s="18">
        <v>31628.93</v>
      </c>
      <c r="V9" s="18">
        <f t="shared" si="5"/>
        <v>162.629999999997</v>
      </c>
      <c r="W9" s="18">
        <f>SUM(W10:W32)</f>
        <v>1535</v>
      </c>
      <c r="X9" s="18">
        <f t="shared" si="6"/>
        <v>35086.19</v>
      </c>
      <c r="Y9" s="18">
        <v>34956.04</v>
      </c>
      <c r="Z9" s="18">
        <f t="shared" si="7"/>
        <v>130.149999999994</v>
      </c>
    </row>
    <row r="10" s="3" customFormat="1" customHeight="1" spans="1:26">
      <c r="A10" s="20" t="s">
        <v>38</v>
      </c>
      <c r="B10" s="21">
        <f t="shared" ref="B10:B34" si="13">C10+D10</f>
        <v>10</v>
      </c>
      <c r="C10" s="22"/>
      <c r="D10" s="22">
        <f>'[1]附表-省本级（不含划转基数）'!E61</f>
        <v>10</v>
      </c>
      <c r="E10" s="22"/>
      <c r="F10" s="22"/>
      <c r="G10" s="21">
        <f t="shared" ref="G10:G34" si="14">SUM(H10:K10)</f>
        <v>0</v>
      </c>
      <c r="H10" s="22"/>
      <c r="I10" s="22"/>
      <c r="J10" s="22"/>
      <c r="K10" s="22"/>
      <c r="L10" s="18">
        <f t="shared" si="11"/>
        <v>10</v>
      </c>
      <c r="M10" s="18">
        <v>10</v>
      </c>
      <c r="N10" s="18">
        <f t="shared" si="2"/>
        <v>0</v>
      </c>
      <c r="O10" s="21"/>
      <c r="P10" s="21"/>
      <c r="Q10" s="21"/>
      <c r="R10" s="21"/>
      <c r="S10" s="21"/>
      <c r="T10" s="18">
        <f t="shared" si="4"/>
        <v>0</v>
      </c>
      <c r="U10" s="18">
        <v>0</v>
      </c>
      <c r="V10" s="18">
        <f t="shared" si="5"/>
        <v>0</v>
      </c>
      <c r="W10" s="18">
        <v>0</v>
      </c>
      <c r="X10" s="18">
        <f t="shared" si="6"/>
        <v>10</v>
      </c>
      <c r="Y10" s="18">
        <v>10</v>
      </c>
      <c r="Z10" s="18">
        <f t="shared" si="7"/>
        <v>0</v>
      </c>
    </row>
    <row r="11" s="3" customFormat="1" customHeight="1" spans="1:26">
      <c r="A11" s="20" t="s">
        <v>39</v>
      </c>
      <c r="B11" s="21"/>
      <c r="C11" s="22"/>
      <c r="D11" s="22"/>
      <c r="E11" s="22"/>
      <c r="F11" s="22"/>
      <c r="G11" s="21"/>
      <c r="H11" s="22"/>
      <c r="I11" s="22"/>
      <c r="J11" s="22"/>
      <c r="K11" s="22"/>
      <c r="L11" s="18">
        <f t="shared" si="11"/>
        <v>0</v>
      </c>
      <c r="M11" s="18">
        <v>0</v>
      </c>
      <c r="N11" s="18">
        <f t="shared" si="2"/>
        <v>0</v>
      </c>
      <c r="O11" s="21"/>
      <c r="P11" s="21"/>
      <c r="Q11" s="21"/>
      <c r="R11" s="21"/>
      <c r="S11" s="21"/>
      <c r="T11" s="18">
        <f t="shared" si="4"/>
        <v>0</v>
      </c>
      <c r="U11" s="18">
        <v>0</v>
      </c>
      <c r="V11" s="18">
        <f t="shared" si="5"/>
        <v>0</v>
      </c>
      <c r="W11" s="18">
        <f>'[1]附表-省本级划转基数'!E50</f>
        <v>25</v>
      </c>
      <c r="X11" s="18">
        <f t="shared" si="6"/>
        <v>25</v>
      </c>
      <c r="Y11" s="18">
        <v>25</v>
      </c>
      <c r="Z11" s="18">
        <f t="shared" si="7"/>
        <v>0</v>
      </c>
    </row>
    <row r="12" s="6" customFormat="1" ht="39" customHeight="1" spans="1:26">
      <c r="A12" s="23" t="s">
        <v>40</v>
      </c>
      <c r="B12" s="24">
        <f t="shared" si="13"/>
        <v>0</v>
      </c>
      <c r="C12" s="25"/>
      <c r="D12" s="25"/>
      <c r="E12" s="25"/>
      <c r="F12" s="25">
        <v>7.38</v>
      </c>
      <c r="G12" s="24">
        <f t="shared" si="14"/>
        <v>0</v>
      </c>
      <c r="H12" s="25"/>
      <c r="I12" s="25"/>
      <c r="J12" s="25"/>
      <c r="K12" s="25"/>
      <c r="L12" s="43">
        <f t="shared" si="11"/>
        <v>7.38</v>
      </c>
      <c r="M12" s="43">
        <v>9.86</v>
      </c>
      <c r="N12" s="43">
        <f t="shared" si="2"/>
        <v>-2.48</v>
      </c>
      <c r="O12" s="24"/>
      <c r="P12" s="24"/>
      <c r="Q12" s="24"/>
      <c r="R12" s="24"/>
      <c r="S12" s="24"/>
      <c r="T12" s="43">
        <f t="shared" si="4"/>
        <v>0</v>
      </c>
      <c r="U12" s="43">
        <v>0</v>
      </c>
      <c r="V12" s="43">
        <f t="shared" si="5"/>
        <v>0</v>
      </c>
      <c r="W12" s="43">
        <f>'[1]附表-省本级划转基数'!E28</f>
        <v>90</v>
      </c>
      <c r="X12" s="43">
        <f t="shared" si="6"/>
        <v>97.38</v>
      </c>
      <c r="Y12" s="43">
        <v>99.86</v>
      </c>
      <c r="Z12" s="43">
        <f t="shared" si="7"/>
        <v>-2.48</v>
      </c>
    </row>
    <row r="13" s="6" customFormat="1" customHeight="1" spans="1:26">
      <c r="A13" s="26" t="s">
        <v>41</v>
      </c>
      <c r="B13" s="24">
        <f t="shared" si="13"/>
        <v>0</v>
      </c>
      <c r="C13" s="25"/>
      <c r="D13" s="25"/>
      <c r="E13" s="25"/>
      <c r="F13" s="25">
        <v>172.8</v>
      </c>
      <c r="G13" s="24">
        <f t="shared" si="14"/>
        <v>6.8</v>
      </c>
      <c r="H13" s="27"/>
      <c r="I13" s="27">
        <v>6</v>
      </c>
      <c r="J13" s="27">
        <v>0.8</v>
      </c>
      <c r="K13" s="27"/>
      <c r="L13" s="43">
        <f t="shared" si="11"/>
        <v>179.6</v>
      </c>
      <c r="M13" s="43">
        <v>256.2</v>
      </c>
      <c r="N13" s="43">
        <f t="shared" si="2"/>
        <v>-76.6</v>
      </c>
      <c r="O13" s="24">
        <v>26157.14</v>
      </c>
      <c r="P13" s="24"/>
      <c r="Q13" s="24"/>
      <c r="R13" s="54">
        <v>30</v>
      </c>
      <c r="S13" s="24">
        <v>2198.78</v>
      </c>
      <c r="T13" s="43">
        <f t="shared" si="4"/>
        <v>28385.92</v>
      </c>
      <c r="U13" s="43">
        <v>28341.72</v>
      </c>
      <c r="V13" s="43">
        <f t="shared" si="5"/>
        <v>44.1999999999971</v>
      </c>
      <c r="W13" s="43">
        <v>444</v>
      </c>
      <c r="X13" s="43">
        <f t="shared" si="6"/>
        <v>29009.52</v>
      </c>
      <c r="Y13" s="43">
        <v>29041.92</v>
      </c>
      <c r="Z13" s="43">
        <f t="shared" si="7"/>
        <v>-32.4000000000015</v>
      </c>
    </row>
    <row r="14" s="3" customFormat="1" customHeight="1" spans="1:26">
      <c r="A14" s="28" t="s">
        <v>42</v>
      </c>
      <c r="B14" s="21">
        <f t="shared" si="13"/>
        <v>0</v>
      </c>
      <c r="C14" s="22"/>
      <c r="D14" s="22"/>
      <c r="E14" s="22"/>
      <c r="F14" s="22"/>
      <c r="G14" s="21">
        <f t="shared" si="14"/>
        <v>25</v>
      </c>
      <c r="H14" s="29"/>
      <c r="I14" s="44">
        <v>25</v>
      </c>
      <c r="J14" s="29"/>
      <c r="K14" s="29"/>
      <c r="L14" s="18">
        <f t="shared" si="11"/>
        <v>25</v>
      </c>
      <c r="M14" s="18">
        <v>16</v>
      </c>
      <c r="N14" s="18">
        <f t="shared" si="2"/>
        <v>9</v>
      </c>
      <c r="O14" s="21"/>
      <c r="P14" s="21"/>
      <c r="Q14" s="21"/>
      <c r="R14" s="21"/>
      <c r="S14" s="21"/>
      <c r="T14" s="18">
        <f t="shared" si="4"/>
        <v>0</v>
      </c>
      <c r="U14" s="18">
        <v>0</v>
      </c>
      <c r="V14" s="18">
        <f t="shared" si="5"/>
        <v>0</v>
      </c>
      <c r="W14" s="18"/>
      <c r="X14" s="18">
        <f t="shared" si="6"/>
        <v>25</v>
      </c>
      <c r="Y14" s="18">
        <v>16</v>
      </c>
      <c r="Z14" s="18">
        <f t="shared" si="7"/>
        <v>9</v>
      </c>
    </row>
    <row r="15" s="3" customFormat="1" customHeight="1" spans="1:26">
      <c r="A15" s="28" t="s">
        <v>43</v>
      </c>
      <c r="B15" s="21">
        <f t="shared" si="13"/>
        <v>797</v>
      </c>
      <c r="C15" s="29">
        <f>'[1]附表-省本级（不含划转基数）'!E60</f>
        <v>797</v>
      </c>
      <c r="D15" s="29"/>
      <c r="E15" s="22"/>
      <c r="F15" s="22"/>
      <c r="G15" s="21">
        <f t="shared" si="14"/>
        <v>43</v>
      </c>
      <c r="H15" s="22"/>
      <c r="I15" s="22"/>
      <c r="J15" s="22"/>
      <c r="K15" s="44">
        <v>43</v>
      </c>
      <c r="L15" s="18">
        <f t="shared" si="11"/>
        <v>840</v>
      </c>
      <c r="M15" s="18">
        <v>831.4</v>
      </c>
      <c r="N15" s="18">
        <f t="shared" si="2"/>
        <v>8.60000000000002</v>
      </c>
      <c r="O15" s="21"/>
      <c r="P15" s="45"/>
      <c r="Q15" s="21"/>
      <c r="R15" s="21"/>
      <c r="S15" s="21"/>
      <c r="T15" s="18">
        <f t="shared" si="4"/>
        <v>0</v>
      </c>
      <c r="U15" s="18">
        <v>0</v>
      </c>
      <c r="V15" s="18">
        <f t="shared" si="5"/>
        <v>0</v>
      </c>
      <c r="W15" s="18"/>
      <c r="X15" s="18">
        <f t="shared" si="6"/>
        <v>840</v>
      </c>
      <c r="Y15" s="18">
        <v>831.4</v>
      </c>
      <c r="Z15" s="18">
        <f t="shared" si="7"/>
        <v>8.60000000000002</v>
      </c>
    </row>
    <row r="16" s="3" customFormat="1" customHeight="1" spans="1:26">
      <c r="A16" s="20" t="s">
        <v>44</v>
      </c>
      <c r="B16" s="21">
        <f t="shared" si="13"/>
        <v>0</v>
      </c>
      <c r="C16" s="22"/>
      <c r="D16" s="22"/>
      <c r="E16" s="22"/>
      <c r="F16" s="29"/>
      <c r="G16" s="21">
        <f t="shared" si="14"/>
        <v>0</v>
      </c>
      <c r="H16" s="22"/>
      <c r="I16" s="22"/>
      <c r="J16" s="22"/>
      <c r="K16" s="46"/>
      <c r="L16" s="18">
        <f t="shared" si="11"/>
        <v>0</v>
      </c>
      <c r="M16" s="18">
        <v>0</v>
      </c>
      <c r="N16" s="18">
        <f t="shared" si="2"/>
        <v>0</v>
      </c>
      <c r="O16" s="21"/>
      <c r="P16" s="21"/>
      <c r="Q16" s="21">
        <v>1886.26</v>
      </c>
      <c r="R16" s="21"/>
      <c r="S16" s="21"/>
      <c r="T16" s="18">
        <f t="shared" si="4"/>
        <v>1886.26</v>
      </c>
      <c r="U16" s="18">
        <v>1885.61</v>
      </c>
      <c r="V16" s="18">
        <f t="shared" si="5"/>
        <v>0.650000000000091</v>
      </c>
      <c r="W16" s="18">
        <f>'[1]附表-省本级划转基数'!E26</f>
        <v>47</v>
      </c>
      <c r="X16" s="18">
        <f t="shared" si="6"/>
        <v>1933.26</v>
      </c>
      <c r="Y16" s="18">
        <v>1932.61</v>
      </c>
      <c r="Z16" s="18">
        <f t="shared" si="7"/>
        <v>0.650000000000091</v>
      </c>
    </row>
    <row r="17" s="3" customFormat="1" customHeight="1" spans="1:26">
      <c r="A17" s="20" t="s">
        <v>45</v>
      </c>
      <c r="B17" s="21">
        <f t="shared" si="13"/>
        <v>0</v>
      </c>
      <c r="C17" s="22"/>
      <c r="D17" s="22"/>
      <c r="E17" s="22">
        <v>308</v>
      </c>
      <c r="F17" s="22"/>
      <c r="G17" s="21">
        <f t="shared" si="14"/>
        <v>0</v>
      </c>
      <c r="H17" s="22"/>
      <c r="I17" s="22"/>
      <c r="J17" s="22"/>
      <c r="K17" s="46"/>
      <c r="L17" s="18">
        <f t="shared" si="11"/>
        <v>308</v>
      </c>
      <c r="M17" s="18">
        <v>308</v>
      </c>
      <c r="N17" s="18">
        <f t="shared" si="2"/>
        <v>0</v>
      </c>
      <c r="O17" s="21"/>
      <c r="P17" s="21"/>
      <c r="Q17" s="21"/>
      <c r="R17" s="21"/>
      <c r="S17" s="21"/>
      <c r="T17" s="18">
        <f t="shared" si="4"/>
        <v>0</v>
      </c>
      <c r="U17" s="18">
        <v>0</v>
      </c>
      <c r="V17" s="18">
        <f t="shared" si="5"/>
        <v>0</v>
      </c>
      <c r="W17" s="18"/>
      <c r="X17" s="18">
        <f t="shared" si="6"/>
        <v>308</v>
      </c>
      <c r="Y17" s="18">
        <v>308</v>
      </c>
      <c r="Z17" s="18">
        <f t="shared" si="7"/>
        <v>0</v>
      </c>
    </row>
    <row r="18" s="3" customFormat="1" customHeight="1" spans="1:26">
      <c r="A18" s="20" t="s">
        <v>46</v>
      </c>
      <c r="B18" s="21">
        <f t="shared" si="13"/>
        <v>0</v>
      </c>
      <c r="C18" s="22"/>
      <c r="D18" s="22"/>
      <c r="E18" s="22"/>
      <c r="F18" s="22"/>
      <c r="G18" s="21">
        <f t="shared" si="14"/>
        <v>20</v>
      </c>
      <c r="H18" s="22">
        <v>20</v>
      </c>
      <c r="I18" s="22"/>
      <c r="J18" s="22"/>
      <c r="K18" s="46"/>
      <c r="L18" s="18">
        <f t="shared" si="11"/>
        <v>20</v>
      </c>
      <c r="M18" s="18">
        <v>20</v>
      </c>
      <c r="N18" s="18">
        <f t="shared" si="2"/>
        <v>0</v>
      </c>
      <c r="O18" s="21"/>
      <c r="P18" s="21">
        <v>100</v>
      </c>
      <c r="Q18" s="21"/>
      <c r="R18" s="21"/>
      <c r="S18" s="21"/>
      <c r="T18" s="18">
        <f t="shared" si="4"/>
        <v>100</v>
      </c>
      <c r="U18" s="18">
        <v>100</v>
      </c>
      <c r="V18" s="18">
        <f t="shared" si="5"/>
        <v>0</v>
      </c>
      <c r="W18" s="18">
        <f>'[1]附表-省本级划转基数'!E47</f>
        <v>25</v>
      </c>
      <c r="X18" s="18">
        <f t="shared" si="6"/>
        <v>145</v>
      </c>
      <c r="Y18" s="18">
        <v>145</v>
      </c>
      <c r="Z18" s="18">
        <f t="shared" si="7"/>
        <v>0</v>
      </c>
    </row>
    <row r="19" s="3" customFormat="1" ht="32" customHeight="1" spans="1:26">
      <c r="A19" s="20" t="s">
        <v>47</v>
      </c>
      <c r="B19" s="21">
        <f t="shared" si="13"/>
        <v>0</v>
      </c>
      <c r="C19" s="22"/>
      <c r="D19" s="22"/>
      <c r="E19" s="22"/>
      <c r="F19" s="22">
        <v>59.5</v>
      </c>
      <c r="G19" s="21">
        <f t="shared" si="14"/>
        <v>0</v>
      </c>
      <c r="H19" s="22"/>
      <c r="I19" s="22"/>
      <c r="J19" s="22"/>
      <c r="K19" s="46"/>
      <c r="L19" s="18">
        <f t="shared" si="11"/>
        <v>59.5</v>
      </c>
      <c r="M19" s="18">
        <v>9</v>
      </c>
      <c r="N19" s="18">
        <f t="shared" si="2"/>
        <v>50.5</v>
      </c>
      <c r="O19" s="21"/>
      <c r="P19" s="21"/>
      <c r="Q19" s="21"/>
      <c r="R19" s="21"/>
      <c r="S19" s="21"/>
      <c r="T19" s="18">
        <f t="shared" si="4"/>
        <v>0</v>
      </c>
      <c r="U19" s="18">
        <v>0</v>
      </c>
      <c r="V19" s="18">
        <f t="shared" si="5"/>
        <v>0</v>
      </c>
      <c r="W19" s="18"/>
      <c r="X19" s="18">
        <f t="shared" si="6"/>
        <v>59.5</v>
      </c>
      <c r="Y19" s="18">
        <v>9</v>
      </c>
      <c r="Z19" s="18">
        <f t="shared" si="7"/>
        <v>50.5</v>
      </c>
    </row>
    <row r="20" s="3" customFormat="1" ht="32" customHeight="1" spans="1:26">
      <c r="A20" s="20" t="s">
        <v>48</v>
      </c>
      <c r="B20" s="21">
        <f t="shared" si="13"/>
        <v>0</v>
      </c>
      <c r="C20" s="22"/>
      <c r="D20" s="22"/>
      <c r="E20" s="22"/>
      <c r="F20" s="22"/>
      <c r="G20" s="21">
        <f t="shared" si="14"/>
        <v>0</v>
      </c>
      <c r="H20" s="30"/>
      <c r="I20" s="30"/>
      <c r="J20" s="30"/>
      <c r="K20" s="47"/>
      <c r="L20" s="18">
        <f t="shared" si="11"/>
        <v>0</v>
      </c>
      <c r="M20" s="18">
        <v>0</v>
      </c>
      <c r="N20" s="18">
        <f t="shared" si="2"/>
        <v>0</v>
      </c>
      <c r="O20" s="21"/>
      <c r="P20" s="21">
        <v>123</v>
      </c>
      <c r="Q20" s="21"/>
      <c r="R20" s="21"/>
      <c r="S20" s="21">
        <f>'[1]附表-省本级（不含划转基数）'!E108</f>
        <v>86.85</v>
      </c>
      <c r="T20" s="18">
        <f t="shared" si="4"/>
        <v>209.85</v>
      </c>
      <c r="U20" s="18">
        <v>184.85</v>
      </c>
      <c r="V20" s="18">
        <f t="shared" si="5"/>
        <v>25</v>
      </c>
      <c r="W20" s="18">
        <f>'[1]附表-省本级划转基数'!E41</f>
        <v>100</v>
      </c>
      <c r="X20" s="18">
        <f t="shared" si="6"/>
        <v>309.85</v>
      </c>
      <c r="Y20" s="18">
        <v>284.85</v>
      </c>
      <c r="Z20" s="18">
        <f t="shared" si="7"/>
        <v>25</v>
      </c>
    </row>
    <row r="21" s="3" customFormat="1" customHeight="1" spans="1:26">
      <c r="A21" s="20" t="s">
        <v>49</v>
      </c>
      <c r="B21" s="21">
        <f t="shared" si="13"/>
        <v>0</v>
      </c>
      <c r="C21" s="22"/>
      <c r="D21" s="22"/>
      <c r="E21" s="22"/>
      <c r="F21" s="22"/>
      <c r="G21" s="21">
        <f t="shared" si="14"/>
        <v>0</v>
      </c>
      <c r="H21" s="30"/>
      <c r="I21" s="30"/>
      <c r="J21" s="30"/>
      <c r="K21" s="47"/>
      <c r="L21" s="18">
        <f t="shared" si="11"/>
        <v>0</v>
      </c>
      <c r="M21" s="18">
        <v>0</v>
      </c>
      <c r="N21" s="18">
        <f t="shared" si="2"/>
        <v>0</v>
      </c>
      <c r="O21" s="21"/>
      <c r="P21" s="21"/>
      <c r="Q21" s="21"/>
      <c r="R21" s="21"/>
      <c r="S21" s="21"/>
      <c r="T21" s="18">
        <f t="shared" si="4"/>
        <v>0</v>
      </c>
      <c r="U21" s="18">
        <v>0</v>
      </c>
      <c r="V21" s="18">
        <f t="shared" si="5"/>
        <v>0</v>
      </c>
      <c r="W21" s="18">
        <f>'[1]附表-省本级划转基数'!E25</f>
        <v>40</v>
      </c>
      <c r="X21" s="18">
        <f t="shared" si="6"/>
        <v>40</v>
      </c>
      <c r="Y21" s="18">
        <v>40</v>
      </c>
      <c r="Z21" s="18">
        <f t="shared" si="7"/>
        <v>0</v>
      </c>
    </row>
    <row r="22" s="3" customFormat="1" customHeight="1" spans="1:26">
      <c r="A22" s="20" t="s">
        <v>50</v>
      </c>
      <c r="B22" s="21">
        <f t="shared" si="13"/>
        <v>0</v>
      </c>
      <c r="C22" s="22"/>
      <c r="D22" s="22"/>
      <c r="E22" s="22"/>
      <c r="F22" s="22"/>
      <c r="G22" s="21">
        <f t="shared" si="14"/>
        <v>0</v>
      </c>
      <c r="H22" s="22"/>
      <c r="I22" s="22"/>
      <c r="J22" s="22"/>
      <c r="K22" s="46"/>
      <c r="L22" s="18">
        <f t="shared" si="11"/>
        <v>0</v>
      </c>
      <c r="M22" s="18">
        <v>0</v>
      </c>
      <c r="N22" s="18">
        <f t="shared" si="2"/>
        <v>0</v>
      </c>
      <c r="O22" s="21">
        <f>'[1]附表-省本级（不含划转基数）'!E12</f>
        <v>258</v>
      </c>
      <c r="P22" s="21"/>
      <c r="Q22" s="21"/>
      <c r="R22" s="21"/>
      <c r="S22" s="21"/>
      <c r="T22" s="18">
        <f t="shared" si="4"/>
        <v>258</v>
      </c>
      <c r="U22" s="18">
        <v>258</v>
      </c>
      <c r="V22" s="18">
        <f t="shared" si="5"/>
        <v>0</v>
      </c>
      <c r="W22" s="18">
        <f>'[1]附表-省本级划转基数'!E49</f>
        <v>20</v>
      </c>
      <c r="X22" s="18">
        <f t="shared" si="6"/>
        <v>278</v>
      </c>
      <c r="Y22" s="18">
        <v>278</v>
      </c>
      <c r="Z22" s="18">
        <f t="shared" si="7"/>
        <v>0</v>
      </c>
    </row>
    <row r="23" s="3" customFormat="1" customHeight="1" spans="1:26">
      <c r="A23" s="20" t="s">
        <v>51</v>
      </c>
      <c r="B23" s="21">
        <f t="shared" si="13"/>
        <v>0</v>
      </c>
      <c r="C23" s="31"/>
      <c r="D23" s="31"/>
      <c r="E23" s="22"/>
      <c r="F23" s="22">
        <v>75.5</v>
      </c>
      <c r="G23" s="21">
        <f t="shared" si="14"/>
        <v>0</v>
      </c>
      <c r="H23" s="22"/>
      <c r="I23" s="22"/>
      <c r="J23" s="22"/>
      <c r="K23" s="46"/>
      <c r="L23" s="18">
        <f t="shared" si="11"/>
        <v>75.5</v>
      </c>
      <c r="M23" s="18">
        <v>70</v>
      </c>
      <c r="N23" s="18">
        <f t="shared" si="2"/>
        <v>5.5</v>
      </c>
      <c r="O23" s="21"/>
      <c r="P23" s="21">
        <v>377.88</v>
      </c>
      <c r="Q23" s="21"/>
      <c r="R23" s="21"/>
      <c r="S23" s="21"/>
      <c r="T23" s="18">
        <f t="shared" si="4"/>
        <v>377.88</v>
      </c>
      <c r="U23" s="18">
        <v>337.12</v>
      </c>
      <c r="V23" s="18">
        <f t="shared" si="5"/>
        <v>40.76</v>
      </c>
      <c r="W23" s="18">
        <f>'[1]附表-省本级划转基数'!E48</f>
        <v>20</v>
      </c>
      <c r="X23" s="18">
        <f t="shared" si="6"/>
        <v>473.38</v>
      </c>
      <c r="Y23" s="18">
        <v>427.12</v>
      </c>
      <c r="Z23" s="18">
        <f t="shared" si="7"/>
        <v>46.26</v>
      </c>
    </row>
    <row r="24" s="3" customFormat="1" customHeight="1" spans="1:26">
      <c r="A24" s="20" t="s">
        <v>52</v>
      </c>
      <c r="B24" s="21">
        <f t="shared" si="13"/>
        <v>0</v>
      </c>
      <c r="C24" s="31"/>
      <c r="D24" s="31"/>
      <c r="E24" s="22"/>
      <c r="F24" s="22"/>
      <c r="G24" s="21">
        <f t="shared" si="14"/>
        <v>0</v>
      </c>
      <c r="H24" s="22"/>
      <c r="I24" s="22"/>
      <c r="J24" s="22"/>
      <c r="K24" s="46"/>
      <c r="L24" s="18">
        <f t="shared" si="11"/>
        <v>0</v>
      </c>
      <c r="M24" s="18">
        <v>0</v>
      </c>
      <c r="N24" s="18">
        <f t="shared" si="2"/>
        <v>0</v>
      </c>
      <c r="O24" s="21"/>
      <c r="P24" s="21"/>
      <c r="Q24" s="21"/>
      <c r="R24" s="21"/>
      <c r="S24" s="21"/>
      <c r="T24" s="18">
        <f t="shared" si="4"/>
        <v>0</v>
      </c>
      <c r="U24" s="18">
        <v>0</v>
      </c>
      <c r="V24" s="18">
        <f t="shared" si="5"/>
        <v>0</v>
      </c>
      <c r="W24" s="18">
        <f>'[1]附表-省本级划转基数'!E32</f>
        <v>60</v>
      </c>
      <c r="X24" s="18">
        <f t="shared" si="6"/>
        <v>60</v>
      </c>
      <c r="Y24" s="18">
        <v>60</v>
      </c>
      <c r="Z24" s="18">
        <f t="shared" si="7"/>
        <v>0</v>
      </c>
    </row>
    <row r="25" s="6" customFormat="1" customHeight="1" spans="1:26">
      <c r="A25" s="23" t="s">
        <v>53</v>
      </c>
      <c r="B25" s="24">
        <f t="shared" si="13"/>
        <v>0</v>
      </c>
      <c r="C25" s="32"/>
      <c r="D25" s="32"/>
      <c r="E25" s="25"/>
      <c r="F25" s="25">
        <v>26.15</v>
      </c>
      <c r="G25" s="24">
        <f t="shared" si="14"/>
        <v>0</v>
      </c>
      <c r="H25" s="25"/>
      <c r="I25" s="25"/>
      <c r="J25" s="25"/>
      <c r="K25" s="48"/>
      <c r="L25" s="43">
        <f t="shared" si="11"/>
        <v>26.15</v>
      </c>
      <c r="M25" s="43">
        <v>27.15</v>
      </c>
      <c r="N25" s="43">
        <f t="shared" si="2"/>
        <v>-1</v>
      </c>
      <c r="O25" s="24"/>
      <c r="P25" s="49"/>
      <c r="Q25" s="24"/>
      <c r="R25" s="24"/>
      <c r="S25" s="24"/>
      <c r="T25" s="43">
        <f t="shared" si="4"/>
        <v>0</v>
      </c>
      <c r="U25" s="43">
        <v>0</v>
      </c>
      <c r="V25" s="43">
        <f t="shared" si="5"/>
        <v>0</v>
      </c>
      <c r="W25" s="43">
        <f>'[1]附表-省本级划转基数'!E36</f>
        <v>141</v>
      </c>
      <c r="X25" s="43">
        <f t="shared" si="6"/>
        <v>167.15</v>
      </c>
      <c r="Y25" s="43">
        <v>168.15</v>
      </c>
      <c r="Z25" s="43">
        <f t="shared" si="7"/>
        <v>-1</v>
      </c>
    </row>
    <row r="26" s="3" customFormat="1" customHeight="1" spans="1:26">
      <c r="A26" s="20" t="s">
        <v>54</v>
      </c>
      <c r="B26" s="21">
        <f t="shared" si="13"/>
        <v>0</v>
      </c>
      <c r="C26" s="22"/>
      <c r="D26" s="22"/>
      <c r="E26" s="22"/>
      <c r="F26" s="22"/>
      <c r="G26" s="21">
        <f t="shared" si="14"/>
        <v>0</v>
      </c>
      <c r="H26" s="22"/>
      <c r="I26" s="22"/>
      <c r="J26" s="22"/>
      <c r="K26" s="46"/>
      <c r="L26" s="18">
        <f t="shared" si="11"/>
        <v>0</v>
      </c>
      <c r="M26" s="18">
        <v>0</v>
      </c>
      <c r="N26" s="18">
        <f t="shared" si="2"/>
        <v>0</v>
      </c>
      <c r="O26" s="21">
        <f>'[1]附表-省本级（不含划转基数）'!E11</f>
        <v>156</v>
      </c>
      <c r="P26" s="21"/>
      <c r="Q26" s="21"/>
      <c r="R26" s="21"/>
      <c r="S26" s="21"/>
      <c r="T26" s="18">
        <f t="shared" si="4"/>
        <v>156</v>
      </c>
      <c r="U26" s="18">
        <v>156</v>
      </c>
      <c r="V26" s="18">
        <f t="shared" si="5"/>
        <v>0</v>
      </c>
      <c r="W26" s="18">
        <f>'[1]附表-省本级划转基数'!E16</f>
        <v>415</v>
      </c>
      <c r="X26" s="18">
        <f t="shared" si="6"/>
        <v>571</v>
      </c>
      <c r="Y26" s="18">
        <v>571</v>
      </c>
      <c r="Z26" s="18">
        <f t="shared" si="7"/>
        <v>0</v>
      </c>
    </row>
    <row r="27" s="3" customFormat="1" customHeight="1" spans="1:26">
      <c r="A27" s="20" t="s">
        <v>55</v>
      </c>
      <c r="B27" s="21">
        <f t="shared" si="13"/>
        <v>0</v>
      </c>
      <c r="C27" s="22"/>
      <c r="D27" s="22"/>
      <c r="E27" s="22"/>
      <c r="F27" s="22">
        <v>5</v>
      </c>
      <c r="G27" s="21">
        <f t="shared" si="14"/>
        <v>0</v>
      </c>
      <c r="H27" s="22"/>
      <c r="I27" s="22"/>
      <c r="J27" s="22"/>
      <c r="K27" s="46"/>
      <c r="L27" s="18">
        <f t="shared" si="11"/>
        <v>5</v>
      </c>
      <c r="M27" s="18">
        <v>5</v>
      </c>
      <c r="N27" s="18">
        <f t="shared" si="2"/>
        <v>0</v>
      </c>
      <c r="O27" s="21"/>
      <c r="P27" s="21"/>
      <c r="Q27" s="21"/>
      <c r="R27" s="21"/>
      <c r="S27" s="21"/>
      <c r="T27" s="18">
        <f t="shared" si="4"/>
        <v>0</v>
      </c>
      <c r="U27" s="18">
        <v>0</v>
      </c>
      <c r="V27" s="18">
        <f t="shared" si="5"/>
        <v>0</v>
      </c>
      <c r="W27" s="18">
        <f>'[1]附表-省本级划转基数'!E35</f>
        <v>50</v>
      </c>
      <c r="X27" s="18">
        <f t="shared" si="6"/>
        <v>55</v>
      </c>
      <c r="Y27" s="18">
        <v>55</v>
      </c>
      <c r="Z27" s="18">
        <f t="shared" si="7"/>
        <v>0</v>
      </c>
    </row>
    <row r="28" s="3" customFormat="1" customHeight="1" spans="1:26">
      <c r="A28" s="20" t="s">
        <v>56</v>
      </c>
      <c r="B28" s="21">
        <f t="shared" si="13"/>
        <v>0</v>
      </c>
      <c r="C28" s="33"/>
      <c r="D28" s="33"/>
      <c r="E28" s="22"/>
      <c r="F28" s="22"/>
      <c r="G28" s="21">
        <f t="shared" si="14"/>
        <v>0</v>
      </c>
      <c r="H28" s="22"/>
      <c r="I28" s="22"/>
      <c r="J28" s="22"/>
      <c r="K28" s="46"/>
      <c r="L28" s="18">
        <f t="shared" si="11"/>
        <v>0</v>
      </c>
      <c r="M28" s="18">
        <v>0</v>
      </c>
      <c r="N28" s="18">
        <f t="shared" si="2"/>
        <v>0</v>
      </c>
      <c r="O28" s="21"/>
      <c r="P28" s="21">
        <v>242.45</v>
      </c>
      <c r="Q28" s="21"/>
      <c r="R28" s="21"/>
      <c r="S28" s="21"/>
      <c r="T28" s="18">
        <f t="shared" si="4"/>
        <v>242.45</v>
      </c>
      <c r="U28" s="18">
        <v>190.43</v>
      </c>
      <c r="V28" s="18">
        <f t="shared" si="5"/>
        <v>52.02</v>
      </c>
      <c r="W28" s="18"/>
      <c r="X28" s="18">
        <f t="shared" si="6"/>
        <v>242.45</v>
      </c>
      <c r="Y28" s="18">
        <v>190.43</v>
      </c>
      <c r="Z28" s="18">
        <f t="shared" si="7"/>
        <v>52.02</v>
      </c>
    </row>
    <row r="29" s="6" customFormat="1" ht="33" customHeight="1" spans="1:26">
      <c r="A29" s="23" t="s">
        <v>57</v>
      </c>
      <c r="B29" s="24">
        <f t="shared" si="13"/>
        <v>0</v>
      </c>
      <c r="C29" s="25"/>
      <c r="D29" s="25"/>
      <c r="E29" s="25"/>
      <c r="F29" s="25">
        <v>203.5</v>
      </c>
      <c r="G29" s="24">
        <f t="shared" si="14"/>
        <v>0</v>
      </c>
      <c r="H29" s="25"/>
      <c r="I29" s="25"/>
      <c r="J29" s="25"/>
      <c r="K29" s="48"/>
      <c r="L29" s="43">
        <f t="shared" si="11"/>
        <v>203.5</v>
      </c>
      <c r="M29" s="43">
        <v>229.5</v>
      </c>
      <c r="N29" s="43">
        <f t="shared" si="2"/>
        <v>-26</v>
      </c>
      <c r="O29" s="24"/>
      <c r="P29" s="24"/>
      <c r="Q29" s="24"/>
      <c r="R29" s="24"/>
      <c r="S29" s="24"/>
      <c r="T29" s="43">
        <f t="shared" si="4"/>
        <v>0</v>
      </c>
      <c r="U29" s="43">
        <v>0</v>
      </c>
      <c r="V29" s="43">
        <f t="shared" si="5"/>
        <v>0</v>
      </c>
      <c r="W29" s="43"/>
      <c r="X29" s="43">
        <f t="shared" si="6"/>
        <v>203.5</v>
      </c>
      <c r="Y29" s="43">
        <v>229.5</v>
      </c>
      <c r="Z29" s="43">
        <f t="shared" si="7"/>
        <v>-26</v>
      </c>
    </row>
    <row r="30" s="3" customFormat="1" customHeight="1" spans="1:26">
      <c r="A30" s="20" t="s">
        <v>58</v>
      </c>
      <c r="B30" s="21">
        <f t="shared" si="13"/>
        <v>0</v>
      </c>
      <c r="C30" s="22"/>
      <c r="D30" s="22"/>
      <c r="E30" s="22"/>
      <c r="F30" s="22"/>
      <c r="G30" s="21">
        <f t="shared" si="14"/>
        <v>0</v>
      </c>
      <c r="H30" s="22"/>
      <c r="I30" s="22"/>
      <c r="J30" s="22"/>
      <c r="K30" s="46"/>
      <c r="L30" s="18">
        <f t="shared" si="11"/>
        <v>0</v>
      </c>
      <c r="M30" s="18">
        <v>0</v>
      </c>
      <c r="N30" s="18">
        <f t="shared" si="2"/>
        <v>0</v>
      </c>
      <c r="O30" s="21"/>
      <c r="P30" s="21"/>
      <c r="Q30" s="21"/>
      <c r="R30" s="21"/>
      <c r="S30" s="21"/>
      <c r="T30" s="18">
        <f t="shared" si="4"/>
        <v>0</v>
      </c>
      <c r="U30" s="18">
        <v>0</v>
      </c>
      <c r="V30" s="18">
        <f t="shared" si="5"/>
        <v>0</v>
      </c>
      <c r="W30" s="18">
        <v>18</v>
      </c>
      <c r="X30" s="18">
        <f t="shared" si="6"/>
        <v>18</v>
      </c>
      <c r="Y30" s="18">
        <v>18</v>
      </c>
      <c r="Z30" s="18">
        <f t="shared" si="7"/>
        <v>0</v>
      </c>
    </row>
    <row r="31" s="3" customFormat="1" customHeight="1" spans="1:26">
      <c r="A31" s="20" t="s">
        <v>59</v>
      </c>
      <c r="B31" s="21">
        <f t="shared" si="13"/>
        <v>0</v>
      </c>
      <c r="C31" s="22"/>
      <c r="D31" s="22"/>
      <c r="E31" s="22"/>
      <c r="F31" s="22"/>
      <c r="G31" s="21">
        <f t="shared" si="14"/>
        <v>0</v>
      </c>
      <c r="H31" s="22"/>
      <c r="I31" s="22"/>
      <c r="J31" s="22"/>
      <c r="K31" s="46"/>
      <c r="L31" s="18">
        <f t="shared" si="11"/>
        <v>0</v>
      </c>
      <c r="M31" s="18">
        <v>0</v>
      </c>
      <c r="N31" s="18">
        <f t="shared" si="2"/>
        <v>0</v>
      </c>
      <c r="O31" s="21"/>
      <c r="P31" s="21"/>
      <c r="Q31" s="21"/>
      <c r="R31" s="21"/>
      <c r="S31" s="21"/>
      <c r="T31" s="18">
        <f t="shared" si="4"/>
        <v>0</v>
      </c>
      <c r="U31" s="18">
        <v>0</v>
      </c>
      <c r="V31" s="18">
        <f t="shared" si="5"/>
        <v>0</v>
      </c>
      <c r="W31" s="18">
        <v>40</v>
      </c>
      <c r="X31" s="18">
        <f t="shared" si="6"/>
        <v>40</v>
      </c>
      <c r="Y31" s="18">
        <v>40</v>
      </c>
      <c r="Z31" s="18">
        <f t="shared" si="7"/>
        <v>0</v>
      </c>
    </row>
    <row r="32" s="3" customFormat="1" ht="30" customHeight="1" spans="1:26">
      <c r="A32" s="20" t="s">
        <v>60</v>
      </c>
      <c r="B32" s="21">
        <f t="shared" si="13"/>
        <v>0</v>
      </c>
      <c r="C32" s="34"/>
      <c r="D32" s="34"/>
      <c r="E32" s="22"/>
      <c r="F32" s="22"/>
      <c r="G32" s="21">
        <f t="shared" si="14"/>
        <v>0</v>
      </c>
      <c r="H32" s="22"/>
      <c r="I32" s="22"/>
      <c r="J32" s="22"/>
      <c r="K32" s="46"/>
      <c r="L32" s="18">
        <f t="shared" si="11"/>
        <v>0</v>
      </c>
      <c r="M32" s="18">
        <v>0</v>
      </c>
      <c r="N32" s="18">
        <f t="shared" si="2"/>
        <v>0</v>
      </c>
      <c r="O32" s="21"/>
      <c r="P32" s="21">
        <v>175.2</v>
      </c>
      <c r="Q32" s="21"/>
      <c r="R32" s="21"/>
      <c r="S32" s="21"/>
      <c r="T32" s="18">
        <f t="shared" si="4"/>
        <v>175.2</v>
      </c>
      <c r="U32" s="18">
        <v>175.2</v>
      </c>
      <c r="V32" s="18">
        <f t="shared" si="5"/>
        <v>0</v>
      </c>
      <c r="W32" s="18"/>
      <c r="X32" s="18">
        <f t="shared" si="6"/>
        <v>175.2</v>
      </c>
      <c r="Y32" s="18">
        <v>175.2</v>
      </c>
      <c r="Z32" s="18">
        <f t="shared" si="7"/>
        <v>0</v>
      </c>
    </row>
    <row r="33" s="7" customFormat="1" customHeight="1" spans="1:16380">
      <c r="A33" s="17" t="s">
        <v>61</v>
      </c>
      <c r="B33" s="18">
        <f t="shared" si="13"/>
        <v>0</v>
      </c>
      <c r="C33" s="18"/>
      <c r="D33" s="18"/>
      <c r="E33" s="18"/>
      <c r="F33" s="18"/>
      <c r="G33" s="35">
        <f t="shared" si="14"/>
        <v>0</v>
      </c>
      <c r="H33" s="18"/>
      <c r="I33" s="18"/>
      <c r="J33" s="18"/>
      <c r="K33" s="18"/>
      <c r="L33" s="18">
        <f t="shared" si="11"/>
        <v>0</v>
      </c>
      <c r="M33" s="18">
        <v>0</v>
      </c>
      <c r="N33" s="18">
        <f t="shared" si="2"/>
        <v>0</v>
      </c>
      <c r="O33" s="18"/>
      <c r="P33" s="50">
        <v>60</v>
      </c>
      <c r="Q33" s="18"/>
      <c r="R33" s="18"/>
      <c r="S33" s="18"/>
      <c r="T33" s="18">
        <f t="shared" si="4"/>
        <v>60</v>
      </c>
      <c r="U33" s="18">
        <v>60</v>
      </c>
      <c r="V33" s="18">
        <f t="shared" si="5"/>
        <v>0</v>
      </c>
      <c r="W33" s="18"/>
      <c r="X33" s="18">
        <f t="shared" si="6"/>
        <v>60</v>
      </c>
      <c r="Y33" s="18">
        <v>60</v>
      </c>
      <c r="Z33" s="18">
        <f t="shared" si="7"/>
        <v>0</v>
      </c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  <c r="XEH33" s="1"/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1"/>
      <c r="XEV33" s="1"/>
      <c r="XEW33" s="1"/>
      <c r="XEX33" s="1"/>
      <c r="XEY33" s="1"/>
      <c r="XEZ33" s="1"/>
    </row>
    <row r="34" s="7" customFormat="1" customHeight="1" spans="1:16380">
      <c r="A34" s="17" t="s">
        <v>62</v>
      </c>
      <c r="B34" s="18">
        <f t="shared" si="13"/>
        <v>0</v>
      </c>
      <c r="C34" s="18"/>
      <c r="D34" s="18"/>
      <c r="E34" s="18"/>
      <c r="F34" s="18"/>
      <c r="G34" s="35">
        <f t="shared" si="14"/>
        <v>0</v>
      </c>
      <c r="H34" s="18"/>
      <c r="I34" s="18"/>
      <c r="J34" s="18"/>
      <c r="K34" s="18"/>
      <c r="L34" s="18">
        <f t="shared" si="11"/>
        <v>0</v>
      </c>
      <c r="M34" s="18">
        <v>0</v>
      </c>
      <c r="N34" s="18">
        <f t="shared" si="2"/>
        <v>0</v>
      </c>
      <c r="O34" s="18"/>
      <c r="P34" s="18">
        <v>30</v>
      </c>
      <c r="Q34" s="18"/>
      <c r="R34" s="18"/>
      <c r="S34" s="18"/>
      <c r="T34" s="18">
        <f t="shared" si="4"/>
        <v>30</v>
      </c>
      <c r="U34" s="18">
        <v>30</v>
      </c>
      <c r="V34" s="18">
        <f t="shared" si="5"/>
        <v>0</v>
      </c>
      <c r="W34" s="18"/>
      <c r="X34" s="18">
        <f t="shared" si="6"/>
        <v>30</v>
      </c>
      <c r="Y34" s="18">
        <v>30</v>
      </c>
      <c r="Z34" s="18">
        <f t="shared" si="7"/>
        <v>0</v>
      </c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  <c r="XDX34" s="1"/>
      <c r="XDY34" s="1"/>
      <c r="XDZ34" s="1"/>
      <c r="XEA34" s="1"/>
      <c r="XEB34" s="1"/>
      <c r="XEC34" s="1"/>
      <c r="XED34" s="1"/>
      <c r="XEE34" s="1"/>
      <c r="XEF34" s="1"/>
      <c r="XEG34" s="1"/>
      <c r="XEH34" s="1"/>
      <c r="XEI34" s="1"/>
      <c r="XEJ34" s="1"/>
      <c r="XEK34" s="1"/>
      <c r="XEL34" s="1"/>
      <c r="XEM34" s="1"/>
      <c r="XEN34" s="1"/>
      <c r="XEO34" s="1"/>
      <c r="XEP34" s="1"/>
      <c r="XEQ34" s="1"/>
      <c r="XER34" s="1"/>
      <c r="XES34" s="1"/>
      <c r="XET34" s="1"/>
      <c r="XEU34" s="1"/>
      <c r="XEV34" s="1"/>
      <c r="XEW34" s="1"/>
      <c r="XEX34" s="1"/>
      <c r="XEY34" s="1"/>
      <c r="XEZ34" s="1"/>
    </row>
    <row r="35" s="1" customFormat="1" customHeight="1" spans="1:26">
      <c r="A35" s="17" t="s">
        <v>63</v>
      </c>
      <c r="B35" s="18">
        <f t="shared" ref="B35:K35" si="15">SUM(B36:B62)</f>
        <v>0</v>
      </c>
      <c r="C35" s="18"/>
      <c r="D35" s="18"/>
      <c r="E35" s="18">
        <f t="shared" si="15"/>
        <v>0</v>
      </c>
      <c r="F35" s="18">
        <f t="shared" si="15"/>
        <v>0</v>
      </c>
      <c r="G35" s="35">
        <f t="shared" si="15"/>
        <v>0</v>
      </c>
      <c r="H35" s="18">
        <f t="shared" si="15"/>
        <v>0</v>
      </c>
      <c r="I35" s="18">
        <f t="shared" si="15"/>
        <v>0</v>
      </c>
      <c r="J35" s="18">
        <f t="shared" si="15"/>
        <v>0</v>
      </c>
      <c r="K35" s="18">
        <f t="shared" si="15"/>
        <v>0</v>
      </c>
      <c r="L35" s="18">
        <f t="shared" si="11"/>
        <v>0</v>
      </c>
      <c r="M35" s="18">
        <v>0</v>
      </c>
      <c r="N35" s="18">
        <f t="shared" si="2"/>
        <v>0</v>
      </c>
      <c r="O35" s="18">
        <f t="shared" ref="O35:T35" si="16">SUM(O36:O62)</f>
        <v>0</v>
      </c>
      <c r="P35" s="18">
        <f t="shared" si="16"/>
        <v>375.04</v>
      </c>
      <c r="Q35" s="18">
        <f t="shared" si="16"/>
        <v>0</v>
      </c>
      <c r="R35" s="18">
        <f t="shared" si="16"/>
        <v>0</v>
      </c>
      <c r="S35" s="18">
        <f t="shared" si="16"/>
        <v>0</v>
      </c>
      <c r="T35" s="18">
        <f t="shared" si="16"/>
        <v>375.04</v>
      </c>
      <c r="U35" s="18">
        <v>365.58</v>
      </c>
      <c r="V35" s="18">
        <f t="shared" si="5"/>
        <v>9.46000000000004</v>
      </c>
      <c r="W35" s="18">
        <f>SUM(W36:W62)</f>
        <v>0</v>
      </c>
      <c r="X35" s="18">
        <f t="shared" si="6"/>
        <v>375.04</v>
      </c>
      <c r="Y35" s="18">
        <v>365.58</v>
      </c>
      <c r="Z35" s="18">
        <f t="shared" si="7"/>
        <v>9.46000000000004</v>
      </c>
    </row>
    <row r="36" s="1" customFormat="1" customHeight="1" outlineLevel="1" spans="1:26">
      <c r="A36" s="20" t="s">
        <v>64</v>
      </c>
      <c r="B36" s="21">
        <f t="shared" ref="B36:B62" si="17">C36+D36</f>
        <v>0</v>
      </c>
      <c r="C36" s="21"/>
      <c r="D36" s="21"/>
      <c r="E36" s="36"/>
      <c r="F36" s="36"/>
      <c r="G36" s="35">
        <f t="shared" ref="G36:G62" si="18">SUM(H36:K36)</f>
        <v>0</v>
      </c>
      <c r="H36" s="18"/>
      <c r="I36" s="18"/>
      <c r="J36" s="18"/>
      <c r="K36" s="18"/>
      <c r="L36" s="18">
        <f t="shared" si="11"/>
        <v>0</v>
      </c>
      <c r="M36" s="18">
        <v>0</v>
      </c>
      <c r="N36" s="18">
        <f t="shared" si="2"/>
        <v>0</v>
      </c>
      <c r="O36" s="18"/>
      <c r="P36" s="21">
        <v>75</v>
      </c>
      <c r="Q36" s="18"/>
      <c r="R36" s="18"/>
      <c r="S36" s="21"/>
      <c r="T36" s="18">
        <f t="shared" ref="T36:T62" si="19">SUM(O36:S36)</f>
        <v>75</v>
      </c>
      <c r="U36" s="18">
        <v>75</v>
      </c>
      <c r="V36" s="18">
        <f t="shared" si="5"/>
        <v>0</v>
      </c>
      <c r="W36" s="18"/>
      <c r="X36" s="18">
        <f t="shared" si="6"/>
        <v>75</v>
      </c>
      <c r="Y36" s="18">
        <v>75</v>
      </c>
      <c r="Z36" s="18">
        <f t="shared" si="7"/>
        <v>0</v>
      </c>
    </row>
    <row r="37" s="3" customFormat="1" customHeight="1" outlineLevel="1" spans="1:26">
      <c r="A37" s="20" t="s">
        <v>65</v>
      </c>
      <c r="B37" s="21">
        <f t="shared" si="17"/>
        <v>0</v>
      </c>
      <c r="C37" s="21"/>
      <c r="D37" s="21"/>
      <c r="E37" s="36"/>
      <c r="F37" s="36"/>
      <c r="G37" s="37">
        <f t="shared" si="18"/>
        <v>0</v>
      </c>
      <c r="H37" s="21"/>
      <c r="I37" s="21"/>
      <c r="J37" s="21"/>
      <c r="K37" s="21"/>
      <c r="L37" s="18">
        <f t="shared" si="11"/>
        <v>0</v>
      </c>
      <c r="M37" s="18">
        <v>0</v>
      </c>
      <c r="N37" s="18">
        <f t="shared" si="2"/>
        <v>0</v>
      </c>
      <c r="O37" s="21"/>
      <c r="P37" s="21">
        <v>2</v>
      </c>
      <c r="Q37" s="21"/>
      <c r="R37" s="21"/>
      <c r="S37" s="21"/>
      <c r="T37" s="18">
        <f t="shared" si="19"/>
        <v>2</v>
      </c>
      <c r="U37" s="18">
        <v>2</v>
      </c>
      <c r="V37" s="18">
        <f t="shared" si="5"/>
        <v>0</v>
      </c>
      <c r="W37" s="18"/>
      <c r="X37" s="18">
        <f t="shared" si="6"/>
        <v>2</v>
      </c>
      <c r="Y37" s="18">
        <v>2</v>
      </c>
      <c r="Z37" s="18">
        <f t="shared" si="7"/>
        <v>0</v>
      </c>
    </row>
    <row r="38" s="3" customFormat="1" customHeight="1" outlineLevel="1" spans="1:26">
      <c r="A38" s="20" t="s">
        <v>66</v>
      </c>
      <c r="B38" s="21">
        <f t="shared" si="17"/>
        <v>0</v>
      </c>
      <c r="C38" s="21"/>
      <c r="D38" s="21"/>
      <c r="E38" s="36"/>
      <c r="F38" s="36"/>
      <c r="G38" s="37">
        <f t="shared" si="18"/>
        <v>0</v>
      </c>
      <c r="H38" s="21"/>
      <c r="I38" s="21"/>
      <c r="J38" s="21"/>
      <c r="K38" s="21"/>
      <c r="L38" s="18">
        <f t="shared" si="11"/>
        <v>0</v>
      </c>
      <c r="M38" s="18">
        <v>0</v>
      </c>
      <c r="N38" s="18">
        <f t="shared" si="2"/>
        <v>0</v>
      </c>
      <c r="O38" s="21"/>
      <c r="P38" s="21">
        <v>4.5</v>
      </c>
      <c r="Q38" s="21"/>
      <c r="R38" s="21"/>
      <c r="S38" s="21"/>
      <c r="T38" s="18">
        <f t="shared" si="19"/>
        <v>4.5</v>
      </c>
      <c r="U38" s="18">
        <v>4.5</v>
      </c>
      <c r="V38" s="18">
        <f t="shared" si="5"/>
        <v>0</v>
      </c>
      <c r="W38" s="18"/>
      <c r="X38" s="18">
        <f t="shared" si="6"/>
        <v>4.5</v>
      </c>
      <c r="Y38" s="18">
        <v>4.5</v>
      </c>
      <c r="Z38" s="18">
        <f t="shared" si="7"/>
        <v>0</v>
      </c>
    </row>
    <row r="39" s="3" customFormat="1" customHeight="1" outlineLevel="1" spans="1:26">
      <c r="A39" s="20" t="s">
        <v>67</v>
      </c>
      <c r="B39" s="21">
        <f t="shared" si="17"/>
        <v>0</v>
      </c>
      <c r="C39" s="21"/>
      <c r="D39" s="21"/>
      <c r="E39" s="36"/>
      <c r="F39" s="36"/>
      <c r="G39" s="37">
        <f t="shared" si="18"/>
        <v>0</v>
      </c>
      <c r="H39" s="21"/>
      <c r="I39" s="21"/>
      <c r="J39" s="21"/>
      <c r="K39" s="21"/>
      <c r="L39" s="18">
        <f t="shared" si="11"/>
        <v>0</v>
      </c>
      <c r="M39" s="18">
        <v>0</v>
      </c>
      <c r="N39" s="18">
        <f t="shared" si="2"/>
        <v>0</v>
      </c>
      <c r="O39" s="21"/>
      <c r="P39" s="21">
        <v>2</v>
      </c>
      <c r="Q39" s="21"/>
      <c r="R39" s="21"/>
      <c r="S39" s="21"/>
      <c r="T39" s="18">
        <f t="shared" si="19"/>
        <v>2</v>
      </c>
      <c r="U39" s="18">
        <v>2</v>
      </c>
      <c r="V39" s="18">
        <f t="shared" si="5"/>
        <v>0</v>
      </c>
      <c r="W39" s="18"/>
      <c r="X39" s="18">
        <f t="shared" si="6"/>
        <v>2</v>
      </c>
      <c r="Y39" s="18">
        <v>2</v>
      </c>
      <c r="Z39" s="18">
        <f t="shared" si="7"/>
        <v>0</v>
      </c>
    </row>
    <row r="40" s="3" customFormat="1" customHeight="1" outlineLevel="1" spans="1:26">
      <c r="A40" s="20" t="s">
        <v>68</v>
      </c>
      <c r="B40" s="21">
        <f t="shared" si="17"/>
        <v>0</v>
      </c>
      <c r="C40" s="21"/>
      <c r="D40" s="21"/>
      <c r="E40" s="36"/>
      <c r="F40" s="36"/>
      <c r="G40" s="37">
        <f t="shared" si="18"/>
        <v>0</v>
      </c>
      <c r="H40" s="21"/>
      <c r="I40" s="21"/>
      <c r="J40" s="21"/>
      <c r="K40" s="21"/>
      <c r="L40" s="18">
        <f t="shared" si="11"/>
        <v>0</v>
      </c>
      <c r="M40" s="18">
        <v>0</v>
      </c>
      <c r="N40" s="18">
        <f t="shared" si="2"/>
        <v>0</v>
      </c>
      <c r="O40" s="21"/>
      <c r="P40" s="21">
        <v>8.6</v>
      </c>
      <c r="Q40" s="21"/>
      <c r="R40" s="21"/>
      <c r="S40" s="21"/>
      <c r="T40" s="18">
        <f t="shared" si="19"/>
        <v>8.6</v>
      </c>
      <c r="U40" s="18">
        <v>8.6</v>
      </c>
      <c r="V40" s="18">
        <f t="shared" si="5"/>
        <v>0</v>
      </c>
      <c r="W40" s="18"/>
      <c r="X40" s="18">
        <f t="shared" si="6"/>
        <v>8.6</v>
      </c>
      <c r="Y40" s="18">
        <v>8.6</v>
      </c>
      <c r="Z40" s="18">
        <f t="shared" si="7"/>
        <v>0</v>
      </c>
    </row>
    <row r="41" s="3" customFormat="1" customHeight="1" outlineLevel="1" spans="1:26">
      <c r="A41" s="20" t="s">
        <v>69</v>
      </c>
      <c r="B41" s="21">
        <f t="shared" si="17"/>
        <v>0</v>
      </c>
      <c r="C41" s="21"/>
      <c r="D41" s="21"/>
      <c r="E41" s="36"/>
      <c r="F41" s="36"/>
      <c r="G41" s="37">
        <f t="shared" si="18"/>
        <v>0</v>
      </c>
      <c r="H41" s="21"/>
      <c r="I41" s="21"/>
      <c r="J41" s="21"/>
      <c r="K41" s="21"/>
      <c r="L41" s="18">
        <f t="shared" si="11"/>
        <v>0</v>
      </c>
      <c r="M41" s="18">
        <v>0</v>
      </c>
      <c r="N41" s="18">
        <f t="shared" si="2"/>
        <v>0</v>
      </c>
      <c r="O41" s="21"/>
      <c r="P41" s="21">
        <v>3</v>
      </c>
      <c r="Q41" s="21"/>
      <c r="R41" s="21"/>
      <c r="S41" s="21"/>
      <c r="T41" s="18">
        <f t="shared" si="19"/>
        <v>3</v>
      </c>
      <c r="U41" s="18">
        <v>3</v>
      </c>
      <c r="V41" s="18">
        <f t="shared" si="5"/>
        <v>0</v>
      </c>
      <c r="W41" s="18"/>
      <c r="X41" s="18">
        <f t="shared" si="6"/>
        <v>3</v>
      </c>
      <c r="Y41" s="18">
        <v>3</v>
      </c>
      <c r="Z41" s="18">
        <f t="shared" si="7"/>
        <v>0</v>
      </c>
    </row>
    <row r="42" s="3" customFormat="1" customHeight="1" outlineLevel="1" spans="1:26">
      <c r="A42" s="20" t="s">
        <v>70</v>
      </c>
      <c r="B42" s="21">
        <f t="shared" si="17"/>
        <v>0</v>
      </c>
      <c r="C42" s="21"/>
      <c r="D42" s="21"/>
      <c r="E42" s="36"/>
      <c r="F42" s="36"/>
      <c r="G42" s="37">
        <f t="shared" si="18"/>
        <v>0</v>
      </c>
      <c r="H42" s="21"/>
      <c r="I42" s="21"/>
      <c r="J42" s="21"/>
      <c r="K42" s="21"/>
      <c r="L42" s="18">
        <f t="shared" si="11"/>
        <v>0</v>
      </c>
      <c r="M42" s="18">
        <v>0</v>
      </c>
      <c r="N42" s="18">
        <f t="shared" si="2"/>
        <v>0</v>
      </c>
      <c r="O42" s="21"/>
      <c r="P42" s="21">
        <v>2.9</v>
      </c>
      <c r="Q42" s="21"/>
      <c r="R42" s="21"/>
      <c r="S42" s="21"/>
      <c r="T42" s="18">
        <f t="shared" si="19"/>
        <v>2.9</v>
      </c>
      <c r="U42" s="18">
        <v>2.9</v>
      </c>
      <c r="V42" s="18">
        <f t="shared" si="5"/>
        <v>0</v>
      </c>
      <c r="W42" s="18"/>
      <c r="X42" s="18">
        <f t="shared" si="6"/>
        <v>2.9</v>
      </c>
      <c r="Y42" s="18">
        <v>2.9</v>
      </c>
      <c r="Z42" s="18">
        <f t="shared" si="7"/>
        <v>0</v>
      </c>
    </row>
    <row r="43" s="3" customFormat="1" customHeight="1" outlineLevel="1" spans="1:26">
      <c r="A43" s="20" t="s">
        <v>71</v>
      </c>
      <c r="B43" s="21">
        <f t="shared" si="17"/>
        <v>0</v>
      </c>
      <c r="C43" s="21"/>
      <c r="D43" s="21"/>
      <c r="E43" s="36"/>
      <c r="F43" s="36"/>
      <c r="G43" s="37">
        <f t="shared" si="18"/>
        <v>0</v>
      </c>
      <c r="H43" s="21"/>
      <c r="I43" s="21"/>
      <c r="J43" s="21"/>
      <c r="K43" s="21"/>
      <c r="L43" s="18">
        <f t="shared" si="11"/>
        <v>0</v>
      </c>
      <c r="M43" s="18">
        <v>0</v>
      </c>
      <c r="N43" s="18">
        <f t="shared" si="2"/>
        <v>0</v>
      </c>
      <c r="O43" s="21"/>
      <c r="P43" s="21">
        <v>9.82</v>
      </c>
      <c r="Q43" s="21"/>
      <c r="R43" s="21"/>
      <c r="S43" s="21"/>
      <c r="T43" s="18">
        <f t="shared" si="19"/>
        <v>9.82</v>
      </c>
      <c r="U43" s="18">
        <v>9.05</v>
      </c>
      <c r="V43" s="18">
        <f t="shared" si="5"/>
        <v>0.77</v>
      </c>
      <c r="W43" s="18"/>
      <c r="X43" s="18">
        <f t="shared" si="6"/>
        <v>9.82</v>
      </c>
      <c r="Y43" s="18">
        <v>9.05</v>
      </c>
      <c r="Z43" s="18">
        <f t="shared" si="7"/>
        <v>0.77</v>
      </c>
    </row>
    <row r="44" s="3" customFormat="1" customHeight="1" outlineLevel="1" spans="1:26">
      <c r="A44" s="20" t="s">
        <v>72</v>
      </c>
      <c r="B44" s="21">
        <f t="shared" si="17"/>
        <v>0</v>
      </c>
      <c r="C44" s="21"/>
      <c r="D44" s="21"/>
      <c r="E44" s="36"/>
      <c r="F44" s="36"/>
      <c r="G44" s="37">
        <f t="shared" si="18"/>
        <v>0</v>
      </c>
      <c r="H44" s="21"/>
      <c r="I44" s="21"/>
      <c r="J44" s="21"/>
      <c r="K44" s="21"/>
      <c r="L44" s="18">
        <f t="shared" si="11"/>
        <v>0</v>
      </c>
      <c r="M44" s="18">
        <v>0</v>
      </c>
      <c r="N44" s="18">
        <f t="shared" si="2"/>
        <v>0</v>
      </c>
      <c r="O44" s="21"/>
      <c r="P44" s="21">
        <v>2.3</v>
      </c>
      <c r="Q44" s="21"/>
      <c r="R44" s="21"/>
      <c r="S44" s="21"/>
      <c r="T44" s="18">
        <f t="shared" si="19"/>
        <v>2.3</v>
      </c>
      <c r="U44" s="18">
        <v>2.3</v>
      </c>
      <c r="V44" s="18">
        <f t="shared" si="5"/>
        <v>0</v>
      </c>
      <c r="W44" s="18"/>
      <c r="X44" s="18">
        <f t="shared" si="6"/>
        <v>2.3</v>
      </c>
      <c r="Y44" s="18">
        <v>2.3</v>
      </c>
      <c r="Z44" s="18">
        <f t="shared" si="7"/>
        <v>0</v>
      </c>
    </row>
    <row r="45" s="3" customFormat="1" customHeight="1" outlineLevel="1" spans="1:26">
      <c r="A45" s="20" t="s">
        <v>73</v>
      </c>
      <c r="B45" s="21">
        <f t="shared" si="17"/>
        <v>0</v>
      </c>
      <c r="C45" s="21"/>
      <c r="D45" s="21"/>
      <c r="E45" s="36"/>
      <c r="F45" s="36"/>
      <c r="G45" s="37">
        <f t="shared" si="18"/>
        <v>0</v>
      </c>
      <c r="H45" s="21"/>
      <c r="I45" s="21"/>
      <c r="J45" s="21"/>
      <c r="K45" s="21"/>
      <c r="L45" s="18">
        <f t="shared" si="11"/>
        <v>0</v>
      </c>
      <c r="M45" s="18">
        <v>0</v>
      </c>
      <c r="N45" s="18">
        <f t="shared" si="2"/>
        <v>0</v>
      </c>
      <c r="O45" s="21"/>
      <c r="P45" s="21">
        <v>3.3</v>
      </c>
      <c r="Q45" s="21"/>
      <c r="R45" s="21"/>
      <c r="S45" s="21"/>
      <c r="T45" s="18">
        <f t="shared" si="19"/>
        <v>3.3</v>
      </c>
      <c r="U45" s="18">
        <v>3.3</v>
      </c>
      <c r="V45" s="18">
        <f t="shared" si="5"/>
        <v>0</v>
      </c>
      <c r="W45" s="18"/>
      <c r="X45" s="18">
        <f t="shared" si="6"/>
        <v>3.3</v>
      </c>
      <c r="Y45" s="18">
        <v>3.3</v>
      </c>
      <c r="Z45" s="18">
        <f t="shared" si="7"/>
        <v>0</v>
      </c>
    </row>
    <row r="46" s="3" customFormat="1" customHeight="1" outlineLevel="1" spans="1:26">
      <c r="A46" s="20" t="s">
        <v>74</v>
      </c>
      <c r="B46" s="21">
        <f t="shared" si="17"/>
        <v>0</v>
      </c>
      <c r="C46" s="21"/>
      <c r="D46" s="21"/>
      <c r="E46" s="36"/>
      <c r="F46" s="36"/>
      <c r="G46" s="37">
        <f t="shared" si="18"/>
        <v>0</v>
      </c>
      <c r="H46" s="21"/>
      <c r="I46" s="21"/>
      <c r="J46" s="21"/>
      <c r="K46" s="21"/>
      <c r="L46" s="18">
        <f t="shared" si="11"/>
        <v>0</v>
      </c>
      <c r="M46" s="18">
        <v>0</v>
      </c>
      <c r="N46" s="18">
        <f t="shared" si="2"/>
        <v>0</v>
      </c>
      <c r="O46" s="21"/>
      <c r="P46" s="21">
        <v>3</v>
      </c>
      <c r="Q46" s="21"/>
      <c r="R46" s="21"/>
      <c r="S46" s="21"/>
      <c r="T46" s="18">
        <f t="shared" si="19"/>
        <v>3</v>
      </c>
      <c r="U46" s="18">
        <v>3</v>
      </c>
      <c r="V46" s="18">
        <f t="shared" si="5"/>
        <v>0</v>
      </c>
      <c r="W46" s="18"/>
      <c r="X46" s="18">
        <f t="shared" si="6"/>
        <v>3</v>
      </c>
      <c r="Y46" s="18">
        <v>3</v>
      </c>
      <c r="Z46" s="18">
        <f t="shared" si="7"/>
        <v>0</v>
      </c>
    </row>
    <row r="47" s="3" customFormat="1" customHeight="1" outlineLevel="1" spans="1:26">
      <c r="A47" s="20" t="s">
        <v>75</v>
      </c>
      <c r="B47" s="21">
        <f t="shared" si="17"/>
        <v>0</v>
      </c>
      <c r="C47" s="21"/>
      <c r="D47" s="21"/>
      <c r="E47" s="36"/>
      <c r="F47" s="36"/>
      <c r="G47" s="37">
        <f t="shared" si="18"/>
        <v>0</v>
      </c>
      <c r="H47" s="21"/>
      <c r="I47" s="21"/>
      <c r="J47" s="21"/>
      <c r="K47" s="21"/>
      <c r="L47" s="18">
        <f t="shared" si="11"/>
        <v>0</v>
      </c>
      <c r="M47" s="18">
        <v>0</v>
      </c>
      <c r="N47" s="18">
        <f t="shared" si="2"/>
        <v>0</v>
      </c>
      <c r="O47" s="21"/>
      <c r="P47" s="21">
        <v>103.77</v>
      </c>
      <c r="Q47" s="21"/>
      <c r="R47" s="21"/>
      <c r="S47" s="21"/>
      <c r="T47" s="18">
        <f t="shared" si="19"/>
        <v>103.77</v>
      </c>
      <c r="U47" s="18">
        <v>99.16</v>
      </c>
      <c r="V47" s="18">
        <f t="shared" si="5"/>
        <v>4.61</v>
      </c>
      <c r="W47" s="18"/>
      <c r="X47" s="18">
        <f t="shared" si="6"/>
        <v>103.77</v>
      </c>
      <c r="Y47" s="18">
        <v>99.16</v>
      </c>
      <c r="Z47" s="18">
        <f t="shared" si="7"/>
        <v>4.61</v>
      </c>
    </row>
    <row r="48" s="3" customFormat="1" customHeight="1" outlineLevel="1" spans="1:26">
      <c r="A48" s="20" t="s">
        <v>76</v>
      </c>
      <c r="B48" s="21">
        <f t="shared" si="17"/>
        <v>0</v>
      </c>
      <c r="C48" s="21"/>
      <c r="D48" s="21"/>
      <c r="E48" s="36"/>
      <c r="F48" s="36"/>
      <c r="G48" s="37">
        <f t="shared" si="18"/>
        <v>0</v>
      </c>
      <c r="H48" s="21"/>
      <c r="I48" s="21"/>
      <c r="J48" s="21"/>
      <c r="K48" s="21"/>
      <c r="L48" s="18">
        <f t="shared" si="11"/>
        <v>0</v>
      </c>
      <c r="M48" s="18">
        <v>0</v>
      </c>
      <c r="N48" s="18">
        <f t="shared" si="2"/>
        <v>0</v>
      </c>
      <c r="O48" s="21"/>
      <c r="P48" s="21">
        <v>38.85</v>
      </c>
      <c r="Q48" s="21"/>
      <c r="R48" s="21"/>
      <c r="S48" s="21"/>
      <c r="T48" s="18">
        <f t="shared" si="19"/>
        <v>38.85</v>
      </c>
      <c r="U48" s="18">
        <v>37.67</v>
      </c>
      <c r="V48" s="18">
        <f t="shared" si="5"/>
        <v>1.18</v>
      </c>
      <c r="W48" s="18"/>
      <c r="X48" s="18">
        <f t="shared" si="6"/>
        <v>38.85</v>
      </c>
      <c r="Y48" s="18">
        <v>37.67</v>
      </c>
      <c r="Z48" s="18">
        <f t="shared" si="7"/>
        <v>1.18</v>
      </c>
    </row>
    <row r="49" s="3" customFormat="1" customHeight="1" outlineLevel="1" spans="1:26">
      <c r="A49" s="20" t="s">
        <v>77</v>
      </c>
      <c r="B49" s="21">
        <f t="shared" si="17"/>
        <v>0</v>
      </c>
      <c r="C49" s="21"/>
      <c r="D49" s="21"/>
      <c r="E49" s="36"/>
      <c r="F49" s="36"/>
      <c r="G49" s="37">
        <f t="shared" si="18"/>
        <v>0</v>
      </c>
      <c r="H49" s="21"/>
      <c r="I49" s="21"/>
      <c r="J49" s="21"/>
      <c r="K49" s="21"/>
      <c r="L49" s="18">
        <f t="shared" si="11"/>
        <v>0</v>
      </c>
      <c r="M49" s="18">
        <v>0</v>
      </c>
      <c r="N49" s="18">
        <f t="shared" si="2"/>
        <v>0</v>
      </c>
      <c r="O49" s="21"/>
      <c r="P49" s="21">
        <v>3</v>
      </c>
      <c r="Q49" s="21"/>
      <c r="R49" s="21"/>
      <c r="S49" s="21"/>
      <c r="T49" s="18">
        <f t="shared" si="19"/>
        <v>3</v>
      </c>
      <c r="U49" s="18">
        <v>3</v>
      </c>
      <c r="V49" s="18">
        <f t="shared" si="5"/>
        <v>0</v>
      </c>
      <c r="W49" s="18"/>
      <c r="X49" s="18">
        <f t="shared" si="6"/>
        <v>3</v>
      </c>
      <c r="Y49" s="18">
        <v>3</v>
      </c>
      <c r="Z49" s="18">
        <f t="shared" si="7"/>
        <v>0</v>
      </c>
    </row>
    <row r="50" s="3" customFormat="1" customHeight="1" outlineLevel="1" spans="1:26">
      <c r="A50" s="20" t="s">
        <v>78</v>
      </c>
      <c r="B50" s="21">
        <f t="shared" si="17"/>
        <v>0</v>
      </c>
      <c r="C50" s="21"/>
      <c r="D50" s="21"/>
      <c r="E50" s="36"/>
      <c r="F50" s="36"/>
      <c r="G50" s="37">
        <f t="shared" si="18"/>
        <v>0</v>
      </c>
      <c r="H50" s="21"/>
      <c r="I50" s="21"/>
      <c r="J50" s="21"/>
      <c r="K50" s="21"/>
      <c r="L50" s="18">
        <f t="shared" si="11"/>
        <v>0</v>
      </c>
      <c r="M50" s="18">
        <v>0</v>
      </c>
      <c r="N50" s="18">
        <f t="shared" si="2"/>
        <v>0</v>
      </c>
      <c r="O50" s="21"/>
      <c r="P50" s="21">
        <v>6.2</v>
      </c>
      <c r="Q50" s="21"/>
      <c r="R50" s="21"/>
      <c r="S50" s="21"/>
      <c r="T50" s="18">
        <f t="shared" si="19"/>
        <v>6.2</v>
      </c>
      <c r="U50" s="18">
        <v>6.2</v>
      </c>
      <c r="V50" s="18">
        <f t="shared" si="5"/>
        <v>0</v>
      </c>
      <c r="W50" s="18"/>
      <c r="X50" s="18">
        <f t="shared" si="6"/>
        <v>6.2</v>
      </c>
      <c r="Y50" s="18">
        <v>6.2</v>
      </c>
      <c r="Z50" s="18">
        <f t="shared" si="7"/>
        <v>0</v>
      </c>
    </row>
    <row r="51" s="3" customFormat="1" customHeight="1" outlineLevel="1" spans="1:26">
      <c r="A51" s="20" t="s">
        <v>79</v>
      </c>
      <c r="B51" s="21">
        <f t="shared" si="17"/>
        <v>0</v>
      </c>
      <c r="C51" s="21"/>
      <c r="D51" s="21"/>
      <c r="E51" s="36"/>
      <c r="F51" s="36"/>
      <c r="G51" s="37">
        <f t="shared" si="18"/>
        <v>0</v>
      </c>
      <c r="H51" s="21"/>
      <c r="I51" s="21"/>
      <c r="J51" s="21"/>
      <c r="K51" s="21"/>
      <c r="L51" s="18">
        <f t="shared" si="11"/>
        <v>0</v>
      </c>
      <c r="M51" s="18">
        <v>0</v>
      </c>
      <c r="N51" s="18">
        <f t="shared" si="2"/>
        <v>0</v>
      </c>
      <c r="O51" s="21"/>
      <c r="P51" s="21">
        <v>8.5</v>
      </c>
      <c r="Q51" s="21"/>
      <c r="R51" s="21"/>
      <c r="S51" s="21"/>
      <c r="T51" s="18">
        <f t="shared" si="19"/>
        <v>8.5</v>
      </c>
      <c r="U51" s="18">
        <v>8.5</v>
      </c>
      <c r="V51" s="18">
        <f t="shared" si="5"/>
        <v>0</v>
      </c>
      <c r="W51" s="18"/>
      <c r="X51" s="18">
        <f t="shared" si="6"/>
        <v>8.5</v>
      </c>
      <c r="Y51" s="18">
        <v>8.5</v>
      </c>
      <c r="Z51" s="18">
        <f t="shared" si="7"/>
        <v>0</v>
      </c>
    </row>
    <row r="52" s="3" customFormat="1" customHeight="1" outlineLevel="1" spans="1:26">
      <c r="A52" s="20" t="s">
        <v>80</v>
      </c>
      <c r="B52" s="21">
        <f t="shared" si="17"/>
        <v>0</v>
      </c>
      <c r="C52" s="21"/>
      <c r="D52" s="21"/>
      <c r="E52" s="36"/>
      <c r="F52" s="36"/>
      <c r="G52" s="37">
        <f t="shared" si="18"/>
        <v>0</v>
      </c>
      <c r="H52" s="21"/>
      <c r="I52" s="21"/>
      <c r="J52" s="21"/>
      <c r="K52" s="21"/>
      <c r="L52" s="18">
        <f t="shared" si="11"/>
        <v>0</v>
      </c>
      <c r="M52" s="18">
        <v>0</v>
      </c>
      <c r="N52" s="18">
        <f t="shared" si="2"/>
        <v>0</v>
      </c>
      <c r="O52" s="21"/>
      <c r="P52" s="21">
        <v>3</v>
      </c>
      <c r="Q52" s="21"/>
      <c r="R52" s="21"/>
      <c r="S52" s="21"/>
      <c r="T52" s="18">
        <f t="shared" si="19"/>
        <v>3</v>
      </c>
      <c r="U52" s="18">
        <v>3</v>
      </c>
      <c r="V52" s="18">
        <f t="shared" si="5"/>
        <v>0</v>
      </c>
      <c r="W52" s="18"/>
      <c r="X52" s="18">
        <f t="shared" si="6"/>
        <v>3</v>
      </c>
      <c r="Y52" s="18">
        <v>3</v>
      </c>
      <c r="Z52" s="18">
        <f t="shared" si="7"/>
        <v>0</v>
      </c>
    </row>
    <row r="53" s="3" customFormat="1" customHeight="1" outlineLevel="1" spans="1:26">
      <c r="A53" s="20" t="s">
        <v>81</v>
      </c>
      <c r="B53" s="21">
        <f t="shared" si="17"/>
        <v>0</v>
      </c>
      <c r="C53" s="21"/>
      <c r="D53" s="21"/>
      <c r="E53" s="36"/>
      <c r="F53" s="36"/>
      <c r="G53" s="37">
        <f t="shared" si="18"/>
        <v>0</v>
      </c>
      <c r="H53" s="21"/>
      <c r="I53" s="21"/>
      <c r="J53" s="21"/>
      <c r="K53" s="21"/>
      <c r="L53" s="18">
        <f t="shared" si="11"/>
        <v>0</v>
      </c>
      <c r="M53" s="18">
        <v>0</v>
      </c>
      <c r="N53" s="18">
        <f t="shared" si="2"/>
        <v>0</v>
      </c>
      <c r="O53" s="21"/>
      <c r="P53" s="21">
        <v>2.7</v>
      </c>
      <c r="Q53" s="21"/>
      <c r="R53" s="21"/>
      <c r="S53" s="21"/>
      <c r="T53" s="18">
        <f t="shared" si="19"/>
        <v>2.7</v>
      </c>
      <c r="U53" s="18">
        <v>2.7</v>
      </c>
      <c r="V53" s="18">
        <f t="shared" si="5"/>
        <v>0</v>
      </c>
      <c r="W53" s="18"/>
      <c r="X53" s="18">
        <f t="shared" si="6"/>
        <v>2.7</v>
      </c>
      <c r="Y53" s="18">
        <v>2.7</v>
      </c>
      <c r="Z53" s="18">
        <f t="shared" si="7"/>
        <v>0</v>
      </c>
    </row>
    <row r="54" s="3" customFormat="1" customHeight="1" outlineLevel="1" spans="1:26">
      <c r="A54" s="20" t="s">
        <v>82</v>
      </c>
      <c r="B54" s="21">
        <f t="shared" si="17"/>
        <v>0</v>
      </c>
      <c r="C54" s="21"/>
      <c r="D54" s="21"/>
      <c r="E54" s="36"/>
      <c r="F54" s="36"/>
      <c r="G54" s="37">
        <f t="shared" si="18"/>
        <v>0</v>
      </c>
      <c r="H54" s="21"/>
      <c r="I54" s="21"/>
      <c r="J54" s="21"/>
      <c r="K54" s="21"/>
      <c r="L54" s="18">
        <f t="shared" si="11"/>
        <v>0</v>
      </c>
      <c r="M54" s="18">
        <v>0</v>
      </c>
      <c r="N54" s="18">
        <f t="shared" si="2"/>
        <v>0</v>
      </c>
      <c r="O54" s="21"/>
      <c r="P54" s="21">
        <v>52.28</v>
      </c>
      <c r="Q54" s="21"/>
      <c r="R54" s="21"/>
      <c r="S54" s="21"/>
      <c r="T54" s="18">
        <f t="shared" si="19"/>
        <v>52.28</v>
      </c>
      <c r="U54" s="18">
        <v>50.13</v>
      </c>
      <c r="V54" s="18">
        <f t="shared" si="5"/>
        <v>2.15</v>
      </c>
      <c r="W54" s="18"/>
      <c r="X54" s="18">
        <f t="shared" si="6"/>
        <v>52.28</v>
      </c>
      <c r="Y54" s="18">
        <v>50.13</v>
      </c>
      <c r="Z54" s="18">
        <f t="shared" si="7"/>
        <v>2.15</v>
      </c>
    </row>
    <row r="55" s="3" customFormat="1" customHeight="1" outlineLevel="1" spans="1:26">
      <c r="A55" s="20" t="s">
        <v>83</v>
      </c>
      <c r="B55" s="21">
        <f t="shared" si="17"/>
        <v>0</v>
      </c>
      <c r="C55" s="21"/>
      <c r="D55" s="21"/>
      <c r="E55" s="36"/>
      <c r="F55" s="36"/>
      <c r="G55" s="37">
        <f t="shared" si="18"/>
        <v>0</v>
      </c>
      <c r="H55" s="21"/>
      <c r="I55" s="21"/>
      <c r="J55" s="21"/>
      <c r="K55" s="21"/>
      <c r="L55" s="18">
        <f t="shared" si="11"/>
        <v>0</v>
      </c>
      <c r="M55" s="18">
        <v>0</v>
      </c>
      <c r="N55" s="18">
        <f t="shared" si="2"/>
        <v>0</v>
      </c>
      <c r="O55" s="21"/>
      <c r="P55" s="21">
        <v>1.9</v>
      </c>
      <c r="Q55" s="21"/>
      <c r="R55" s="21"/>
      <c r="S55" s="21"/>
      <c r="T55" s="18">
        <f t="shared" si="19"/>
        <v>1.9</v>
      </c>
      <c r="U55" s="18">
        <v>1.9</v>
      </c>
      <c r="V55" s="18">
        <f t="shared" si="5"/>
        <v>0</v>
      </c>
      <c r="W55" s="18"/>
      <c r="X55" s="18">
        <f t="shared" si="6"/>
        <v>1.9</v>
      </c>
      <c r="Y55" s="18">
        <v>1.9</v>
      </c>
      <c r="Z55" s="18">
        <f t="shared" si="7"/>
        <v>0</v>
      </c>
    </row>
    <row r="56" s="3" customFormat="1" customHeight="1" outlineLevel="1" spans="1:26">
      <c r="A56" s="20" t="s">
        <v>84</v>
      </c>
      <c r="B56" s="21">
        <f t="shared" si="17"/>
        <v>0</v>
      </c>
      <c r="C56" s="21"/>
      <c r="D56" s="21"/>
      <c r="E56" s="36"/>
      <c r="F56" s="36"/>
      <c r="G56" s="37">
        <f t="shared" si="18"/>
        <v>0</v>
      </c>
      <c r="H56" s="21"/>
      <c r="I56" s="21"/>
      <c r="J56" s="21"/>
      <c r="K56" s="21"/>
      <c r="L56" s="18">
        <f t="shared" si="11"/>
        <v>0</v>
      </c>
      <c r="M56" s="18">
        <v>0</v>
      </c>
      <c r="N56" s="18">
        <f t="shared" si="2"/>
        <v>0</v>
      </c>
      <c r="O56" s="21"/>
      <c r="P56" s="21">
        <v>23.02</v>
      </c>
      <c r="Q56" s="21"/>
      <c r="R56" s="21"/>
      <c r="S56" s="21"/>
      <c r="T56" s="18">
        <f t="shared" si="19"/>
        <v>23.02</v>
      </c>
      <c r="U56" s="18">
        <v>22.27</v>
      </c>
      <c r="V56" s="18">
        <f t="shared" si="5"/>
        <v>0.75</v>
      </c>
      <c r="W56" s="18"/>
      <c r="X56" s="18">
        <f t="shared" si="6"/>
        <v>23.02</v>
      </c>
      <c r="Y56" s="18">
        <v>22.27</v>
      </c>
      <c r="Z56" s="18">
        <f t="shared" si="7"/>
        <v>0.75</v>
      </c>
    </row>
    <row r="57" s="3" customFormat="1" customHeight="1" outlineLevel="1" spans="1:26">
      <c r="A57" s="20" t="s">
        <v>85</v>
      </c>
      <c r="B57" s="21">
        <f t="shared" si="17"/>
        <v>0</v>
      </c>
      <c r="C57" s="21"/>
      <c r="D57" s="21"/>
      <c r="E57" s="36"/>
      <c r="F57" s="36"/>
      <c r="G57" s="37">
        <f t="shared" si="18"/>
        <v>0</v>
      </c>
      <c r="H57" s="21"/>
      <c r="I57" s="21"/>
      <c r="J57" s="21"/>
      <c r="K57" s="21"/>
      <c r="L57" s="18">
        <f t="shared" si="11"/>
        <v>0</v>
      </c>
      <c r="M57" s="18">
        <v>0</v>
      </c>
      <c r="N57" s="18">
        <f t="shared" si="2"/>
        <v>0</v>
      </c>
      <c r="O57" s="21"/>
      <c r="P57" s="21">
        <v>2.2</v>
      </c>
      <c r="Q57" s="21"/>
      <c r="R57" s="21"/>
      <c r="S57" s="21"/>
      <c r="T57" s="18">
        <f t="shared" si="19"/>
        <v>2.2</v>
      </c>
      <c r="U57" s="18">
        <v>2.2</v>
      </c>
      <c r="V57" s="18">
        <f t="shared" si="5"/>
        <v>0</v>
      </c>
      <c r="W57" s="18"/>
      <c r="X57" s="18">
        <f t="shared" si="6"/>
        <v>2.2</v>
      </c>
      <c r="Y57" s="18">
        <v>2.2</v>
      </c>
      <c r="Z57" s="18">
        <f t="shared" si="7"/>
        <v>0</v>
      </c>
    </row>
    <row r="58" s="3" customFormat="1" customHeight="1" outlineLevel="1" spans="1:26">
      <c r="A58" s="20" t="s">
        <v>86</v>
      </c>
      <c r="B58" s="21">
        <f t="shared" si="17"/>
        <v>0</v>
      </c>
      <c r="C58" s="21"/>
      <c r="D58" s="21"/>
      <c r="E58" s="36"/>
      <c r="F58" s="36"/>
      <c r="G58" s="37">
        <f t="shared" si="18"/>
        <v>0</v>
      </c>
      <c r="H58" s="21"/>
      <c r="I58" s="21"/>
      <c r="J58" s="21"/>
      <c r="K58" s="21"/>
      <c r="L58" s="18">
        <f t="shared" si="11"/>
        <v>0</v>
      </c>
      <c r="M58" s="18">
        <v>0</v>
      </c>
      <c r="N58" s="18">
        <f t="shared" si="2"/>
        <v>0</v>
      </c>
      <c r="O58" s="21"/>
      <c r="P58" s="21">
        <v>4</v>
      </c>
      <c r="Q58" s="21"/>
      <c r="R58" s="21"/>
      <c r="S58" s="21"/>
      <c r="T58" s="18">
        <f t="shared" si="19"/>
        <v>4</v>
      </c>
      <c r="U58" s="18">
        <v>4</v>
      </c>
      <c r="V58" s="18">
        <f t="shared" si="5"/>
        <v>0</v>
      </c>
      <c r="W58" s="18"/>
      <c r="X58" s="18">
        <f t="shared" si="6"/>
        <v>4</v>
      </c>
      <c r="Y58" s="18">
        <v>4</v>
      </c>
      <c r="Z58" s="18">
        <f t="shared" si="7"/>
        <v>0</v>
      </c>
    </row>
    <row r="59" s="3" customFormat="1" customHeight="1" outlineLevel="1" spans="1:26">
      <c r="A59" s="20" t="s">
        <v>87</v>
      </c>
      <c r="B59" s="21">
        <f t="shared" si="17"/>
        <v>0</v>
      </c>
      <c r="C59" s="21"/>
      <c r="D59" s="21"/>
      <c r="E59" s="36"/>
      <c r="F59" s="36"/>
      <c r="G59" s="37">
        <f t="shared" si="18"/>
        <v>0</v>
      </c>
      <c r="H59" s="21"/>
      <c r="I59" s="21"/>
      <c r="J59" s="21"/>
      <c r="K59" s="21"/>
      <c r="L59" s="18">
        <f t="shared" si="11"/>
        <v>0</v>
      </c>
      <c r="M59" s="18">
        <v>0</v>
      </c>
      <c r="N59" s="18">
        <f t="shared" si="2"/>
        <v>0</v>
      </c>
      <c r="O59" s="21"/>
      <c r="P59" s="21">
        <v>2.5</v>
      </c>
      <c r="Q59" s="21"/>
      <c r="R59" s="21"/>
      <c r="S59" s="21"/>
      <c r="T59" s="18">
        <f t="shared" si="19"/>
        <v>2.5</v>
      </c>
      <c r="U59" s="18">
        <v>2.5</v>
      </c>
      <c r="V59" s="18">
        <f t="shared" si="5"/>
        <v>0</v>
      </c>
      <c r="W59" s="18"/>
      <c r="X59" s="18">
        <f t="shared" si="6"/>
        <v>2.5</v>
      </c>
      <c r="Y59" s="18">
        <v>2.5</v>
      </c>
      <c r="Z59" s="18">
        <f t="shared" si="7"/>
        <v>0</v>
      </c>
    </row>
    <row r="60" s="3" customFormat="1" customHeight="1" outlineLevel="1" spans="1:26">
      <c r="A60" s="38" t="s">
        <v>88</v>
      </c>
      <c r="B60" s="21">
        <f t="shared" si="17"/>
        <v>0</v>
      </c>
      <c r="C60" s="21"/>
      <c r="D60" s="21"/>
      <c r="E60" s="36"/>
      <c r="F60" s="36"/>
      <c r="G60" s="37">
        <f t="shared" si="18"/>
        <v>0</v>
      </c>
      <c r="H60" s="21"/>
      <c r="I60" s="21"/>
      <c r="J60" s="21"/>
      <c r="K60" s="21"/>
      <c r="L60" s="18">
        <f t="shared" si="11"/>
        <v>0</v>
      </c>
      <c r="M60" s="18">
        <v>0</v>
      </c>
      <c r="N60" s="18">
        <f t="shared" si="2"/>
        <v>0</v>
      </c>
      <c r="O60" s="51"/>
      <c r="P60" s="21">
        <v>3</v>
      </c>
      <c r="Q60" s="21"/>
      <c r="R60" s="21"/>
      <c r="S60" s="21"/>
      <c r="T60" s="18">
        <f t="shared" si="19"/>
        <v>3</v>
      </c>
      <c r="U60" s="18">
        <v>3</v>
      </c>
      <c r="V60" s="18">
        <f t="shared" si="5"/>
        <v>0</v>
      </c>
      <c r="W60" s="18"/>
      <c r="X60" s="18">
        <f t="shared" si="6"/>
        <v>3</v>
      </c>
      <c r="Y60" s="18">
        <v>3</v>
      </c>
      <c r="Z60" s="18">
        <f t="shared" si="7"/>
        <v>0</v>
      </c>
    </row>
    <row r="61" s="3" customFormat="1" customHeight="1" outlineLevel="1" spans="1:26">
      <c r="A61" s="20" t="s">
        <v>89</v>
      </c>
      <c r="B61" s="21">
        <f t="shared" si="17"/>
        <v>0</v>
      </c>
      <c r="C61" s="21"/>
      <c r="D61" s="21"/>
      <c r="E61" s="36"/>
      <c r="F61" s="36"/>
      <c r="G61" s="37">
        <f t="shared" si="18"/>
        <v>0</v>
      </c>
      <c r="H61" s="21"/>
      <c r="I61" s="21"/>
      <c r="J61" s="21"/>
      <c r="K61" s="21"/>
      <c r="L61" s="18">
        <f t="shared" si="11"/>
        <v>0</v>
      </c>
      <c r="M61" s="18">
        <v>0</v>
      </c>
      <c r="N61" s="18">
        <f t="shared" si="2"/>
        <v>0</v>
      </c>
      <c r="O61" s="21"/>
      <c r="P61" s="21">
        <v>1.1</v>
      </c>
      <c r="Q61" s="21"/>
      <c r="R61" s="21"/>
      <c r="S61" s="21"/>
      <c r="T61" s="18">
        <f t="shared" si="19"/>
        <v>1.1</v>
      </c>
      <c r="U61" s="18">
        <v>1.1</v>
      </c>
      <c r="V61" s="18">
        <f t="shared" si="5"/>
        <v>0</v>
      </c>
      <c r="W61" s="18"/>
      <c r="X61" s="18">
        <f t="shared" si="6"/>
        <v>1.1</v>
      </c>
      <c r="Y61" s="18">
        <v>1.1</v>
      </c>
      <c r="Z61" s="18">
        <f t="shared" si="7"/>
        <v>0</v>
      </c>
    </row>
    <row r="62" s="3" customFormat="1" customHeight="1" outlineLevel="1" spans="1:26">
      <c r="A62" s="20" t="s">
        <v>90</v>
      </c>
      <c r="B62" s="21">
        <f t="shared" si="17"/>
        <v>0</v>
      </c>
      <c r="C62" s="21"/>
      <c r="D62" s="21"/>
      <c r="E62" s="36"/>
      <c r="F62" s="36"/>
      <c r="G62" s="37">
        <f t="shared" si="18"/>
        <v>0</v>
      </c>
      <c r="H62" s="21"/>
      <c r="I62" s="21"/>
      <c r="J62" s="21"/>
      <c r="K62" s="21"/>
      <c r="L62" s="18">
        <f t="shared" si="11"/>
        <v>0</v>
      </c>
      <c r="M62" s="18">
        <v>0</v>
      </c>
      <c r="N62" s="18">
        <f t="shared" si="2"/>
        <v>0</v>
      </c>
      <c r="O62" s="21"/>
      <c r="P62" s="21">
        <v>2.6</v>
      </c>
      <c r="Q62" s="21"/>
      <c r="R62" s="21"/>
      <c r="S62" s="21"/>
      <c r="T62" s="18">
        <f t="shared" si="19"/>
        <v>2.6</v>
      </c>
      <c r="U62" s="18">
        <v>2.6</v>
      </c>
      <c r="V62" s="18">
        <f t="shared" si="5"/>
        <v>0</v>
      </c>
      <c r="W62" s="18"/>
      <c r="X62" s="18">
        <f t="shared" si="6"/>
        <v>2.6</v>
      </c>
      <c r="Y62" s="18">
        <v>2.6</v>
      </c>
      <c r="Z62" s="18">
        <f t="shared" si="7"/>
        <v>0</v>
      </c>
    </row>
    <row r="63" s="1" customFormat="1" customHeight="1" spans="1:26">
      <c r="A63" s="17" t="s">
        <v>91</v>
      </c>
      <c r="B63" s="18">
        <f t="shared" ref="B63:K63" si="20">SUM(B64:B67)</f>
        <v>0</v>
      </c>
      <c r="C63" s="18"/>
      <c r="D63" s="18"/>
      <c r="E63" s="18">
        <f t="shared" si="20"/>
        <v>0</v>
      </c>
      <c r="F63" s="18">
        <f t="shared" si="20"/>
        <v>0</v>
      </c>
      <c r="G63" s="35">
        <f t="shared" si="20"/>
        <v>0</v>
      </c>
      <c r="H63" s="18">
        <f t="shared" si="20"/>
        <v>0</v>
      </c>
      <c r="I63" s="18">
        <f t="shared" si="20"/>
        <v>0</v>
      </c>
      <c r="J63" s="18">
        <f t="shared" si="20"/>
        <v>0</v>
      </c>
      <c r="K63" s="18">
        <f t="shared" si="20"/>
        <v>0</v>
      </c>
      <c r="L63" s="18">
        <f t="shared" si="11"/>
        <v>0</v>
      </c>
      <c r="M63" s="18">
        <v>0</v>
      </c>
      <c r="N63" s="18">
        <f t="shared" si="2"/>
        <v>0</v>
      </c>
      <c r="O63" s="18">
        <f t="shared" ref="O63:T63" si="21">SUM(O64:O67)</f>
        <v>0</v>
      </c>
      <c r="P63" s="18">
        <f t="shared" si="21"/>
        <v>25.68</v>
      </c>
      <c r="Q63" s="18">
        <f t="shared" si="21"/>
        <v>0</v>
      </c>
      <c r="R63" s="18">
        <f t="shared" si="21"/>
        <v>0</v>
      </c>
      <c r="S63" s="18">
        <f t="shared" si="21"/>
        <v>0</v>
      </c>
      <c r="T63" s="18">
        <f t="shared" si="21"/>
        <v>25.68</v>
      </c>
      <c r="U63" s="18">
        <v>22.36</v>
      </c>
      <c r="V63" s="18">
        <f t="shared" si="5"/>
        <v>3.32</v>
      </c>
      <c r="W63" s="18">
        <f>SUM(W64:W67)</f>
        <v>0</v>
      </c>
      <c r="X63" s="18">
        <f>SUM(X64:X67)</f>
        <v>25.68</v>
      </c>
      <c r="Y63" s="18">
        <v>22.36</v>
      </c>
      <c r="Z63" s="18">
        <f t="shared" si="7"/>
        <v>3.32</v>
      </c>
    </row>
    <row r="64" s="1" customFormat="1" customHeight="1" outlineLevel="1" spans="1:26">
      <c r="A64" s="20" t="s">
        <v>92</v>
      </c>
      <c r="B64" s="21">
        <f t="shared" ref="B64:B67" si="22">C64+D64</f>
        <v>0</v>
      </c>
      <c r="C64" s="21"/>
      <c r="D64" s="21"/>
      <c r="E64" s="36"/>
      <c r="F64" s="36"/>
      <c r="G64" s="37">
        <f t="shared" ref="G64:G67" si="23">SUM(H64:K64)</f>
        <v>0</v>
      </c>
      <c r="H64" s="18"/>
      <c r="I64" s="18"/>
      <c r="J64" s="18"/>
      <c r="K64" s="18"/>
      <c r="L64" s="18">
        <f t="shared" si="11"/>
        <v>0</v>
      </c>
      <c r="M64" s="18">
        <v>0</v>
      </c>
      <c r="N64" s="18">
        <f t="shared" si="2"/>
        <v>0</v>
      </c>
      <c r="O64" s="18"/>
      <c r="P64" s="21"/>
      <c r="Q64" s="18"/>
      <c r="R64" s="18"/>
      <c r="S64" s="21"/>
      <c r="T64" s="18">
        <f t="shared" ref="T64:T67" si="24">SUM(O64:S64)</f>
        <v>0</v>
      </c>
      <c r="U64" s="18">
        <v>0</v>
      </c>
      <c r="V64" s="18">
        <f t="shared" si="5"/>
        <v>0</v>
      </c>
      <c r="W64" s="18"/>
      <c r="X64" s="18">
        <f t="shared" ref="X64:X127" si="25">L64+T64+W64</f>
        <v>0</v>
      </c>
      <c r="Y64" s="18">
        <v>0</v>
      </c>
      <c r="Z64" s="18">
        <f t="shared" si="7"/>
        <v>0</v>
      </c>
    </row>
    <row r="65" s="1" customFormat="1" customHeight="1" outlineLevel="1" spans="1:26">
      <c r="A65" s="20" t="s">
        <v>93</v>
      </c>
      <c r="B65" s="21">
        <f t="shared" si="22"/>
        <v>0</v>
      </c>
      <c r="C65" s="21"/>
      <c r="D65" s="21"/>
      <c r="E65" s="36"/>
      <c r="F65" s="36"/>
      <c r="G65" s="37">
        <f t="shared" si="23"/>
        <v>0</v>
      </c>
      <c r="H65" s="18"/>
      <c r="I65" s="18"/>
      <c r="J65" s="18"/>
      <c r="K65" s="18"/>
      <c r="L65" s="18">
        <f t="shared" si="11"/>
        <v>0</v>
      </c>
      <c r="M65" s="18">
        <v>0</v>
      </c>
      <c r="N65" s="18">
        <f t="shared" si="2"/>
        <v>0</v>
      </c>
      <c r="O65" s="18"/>
      <c r="P65" s="21"/>
      <c r="Q65" s="18"/>
      <c r="R65" s="18"/>
      <c r="S65" s="21"/>
      <c r="T65" s="18">
        <f t="shared" si="24"/>
        <v>0</v>
      </c>
      <c r="U65" s="18">
        <v>0</v>
      </c>
      <c r="V65" s="18">
        <f t="shared" si="5"/>
        <v>0</v>
      </c>
      <c r="W65" s="18"/>
      <c r="X65" s="18">
        <f t="shared" si="25"/>
        <v>0</v>
      </c>
      <c r="Y65" s="18">
        <v>0</v>
      </c>
      <c r="Z65" s="18">
        <f t="shared" si="7"/>
        <v>0</v>
      </c>
    </row>
    <row r="66" s="1" customFormat="1" customHeight="1" outlineLevel="1" spans="1:26">
      <c r="A66" s="20" t="s">
        <v>94</v>
      </c>
      <c r="B66" s="21">
        <f t="shared" si="22"/>
        <v>0</v>
      </c>
      <c r="C66" s="21"/>
      <c r="D66" s="21"/>
      <c r="E66" s="36"/>
      <c r="F66" s="36"/>
      <c r="G66" s="37">
        <f t="shared" si="23"/>
        <v>0</v>
      </c>
      <c r="H66" s="18"/>
      <c r="I66" s="18"/>
      <c r="J66" s="18"/>
      <c r="K66" s="18"/>
      <c r="L66" s="18">
        <f t="shared" si="11"/>
        <v>0</v>
      </c>
      <c r="M66" s="18">
        <v>0</v>
      </c>
      <c r="N66" s="18">
        <f t="shared" si="2"/>
        <v>0</v>
      </c>
      <c r="O66" s="18"/>
      <c r="P66" s="21">
        <v>0.61</v>
      </c>
      <c r="Q66" s="18"/>
      <c r="R66" s="18"/>
      <c r="S66" s="21"/>
      <c r="T66" s="18">
        <f t="shared" si="24"/>
        <v>0.61</v>
      </c>
      <c r="U66" s="18">
        <v>0.56</v>
      </c>
      <c r="V66" s="18">
        <f t="shared" si="5"/>
        <v>0.0499999999999999</v>
      </c>
      <c r="W66" s="18"/>
      <c r="X66" s="18">
        <f t="shared" si="25"/>
        <v>0.61</v>
      </c>
      <c r="Y66" s="18">
        <v>0.56</v>
      </c>
      <c r="Z66" s="18">
        <f t="shared" si="7"/>
        <v>0.0499999999999999</v>
      </c>
    </row>
    <row r="67" s="1" customFormat="1" customHeight="1" outlineLevel="1" spans="1:26">
      <c r="A67" s="20" t="s">
        <v>95</v>
      </c>
      <c r="B67" s="21">
        <f t="shared" si="22"/>
        <v>0</v>
      </c>
      <c r="C67" s="21"/>
      <c r="D67" s="21"/>
      <c r="E67" s="36"/>
      <c r="F67" s="36"/>
      <c r="G67" s="37">
        <f t="shared" si="23"/>
        <v>0</v>
      </c>
      <c r="H67" s="18"/>
      <c r="I67" s="18"/>
      <c r="J67" s="18"/>
      <c r="K67" s="18"/>
      <c r="L67" s="18">
        <f t="shared" si="11"/>
        <v>0</v>
      </c>
      <c r="M67" s="18">
        <v>0</v>
      </c>
      <c r="N67" s="18">
        <f t="shared" si="2"/>
        <v>0</v>
      </c>
      <c r="O67" s="18"/>
      <c r="P67" s="21">
        <v>25.07</v>
      </c>
      <c r="Q67" s="18"/>
      <c r="R67" s="18"/>
      <c r="S67" s="21"/>
      <c r="T67" s="18">
        <f t="shared" si="24"/>
        <v>25.07</v>
      </c>
      <c r="U67" s="18">
        <v>21.8</v>
      </c>
      <c r="V67" s="18">
        <f t="shared" si="5"/>
        <v>3.27</v>
      </c>
      <c r="W67" s="18"/>
      <c r="X67" s="18">
        <f t="shared" si="25"/>
        <v>25.07</v>
      </c>
      <c r="Y67" s="18">
        <v>21.8</v>
      </c>
      <c r="Z67" s="18">
        <f t="shared" si="7"/>
        <v>3.27</v>
      </c>
    </row>
    <row r="68" s="1" customFormat="1" customHeight="1" spans="1:26">
      <c r="A68" s="17" t="s">
        <v>96</v>
      </c>
      <c r="B68" s="18">
        <f t="shared" ref="B68:F68" si="26">SUM(B69:B74)</f>
        <v>0</v>
      </c>
      <c r="C68" s="18"/>
      <c r="D68" s="18"/>
      <c r="E68" s="18">
        <f t="shared" si="26"/>
        <v>0</v>
      </c>
      <c r="F68" s="18">
        <f t="shared" si="26"/>
        <v>0</v>
      </c>
      <c r="G68" s="35">
        <f>SUM(E69:E74)</f>
        <v>0</v>
      </c>
      <c r="H68" s="18">
        <f t="shared" ref="H68:K68" si="27">SUM(G69:G74)</f>
        <v>0</v>
      </c>
      <c r="I68" s="18">
        <f t="shared" si="27"/>
        <v>0</v>
      </c>
      <c r="J68" s="18">
        <f t="shared" si="27"/>
        <v>0</v>
      </c>
      <c r="K68" s="18">
        <f t="shared" si="27"/>
        <v>0</v>
      </c>
      <c r="L68" s="18">
        <f t="shared" si="11"/>
        <v>0</v>
      </c>
      <c r="M68" s="18">
        <v>0</v>
      </c>
      <c r="N68" s="18">
        <f t="shared" si="2"/>
        <v>0</v>
      </c>
      <c r="O68" s="18">
        <f t="shared" ref="O68:T68" si="28">SUM(O69:O74)</f>
        <v>0</v>
      </c>
      <c r="P68" s="18">
        <f t="shared" si="28"/>
        <v>0</v>
      </c>
      <c r="Q68" s="18">
        <f t="shared" si="28"/>
        <v>0</v>
      </c>
      <c r="R68" s="18">
        <f t="shared" si="28"/>
        <v>0</v>
      </c>
      <c r="S68" s="18">
        <f t="shared" si="28"/>
        <v>466</v>
      </c>
      <c r="T68" s="18">
        <f t="shared" si="28"/>
        <v>466</v>
      </c>
      <c r="U68" s="18">
        <v>1034.98</v>
      </c>
      <c r="V68" s="18">
        <f t="shared" si="5"/>
        <v>-568.98</v>
      </c>
      <c r="W68" s="18">
        <f>SUM(W69:W74)</f>
        <v>0</v>
      </c>
      <c r="X68" s="18">
        <f t="shared" si="25"/>
        <v>466</v>
      </c>
      <c r="Y68" s="18">
        <v>1034.98</v>
      </c>
      <c r="Z68" s="18">
        <f t="shared" si="7"/>
        <v>-568.98</v>
      </c>
    </row>
    <row r="69" s="8" customFormat="1" customHeight="1" outlineLevel="1" spans="1:26">
      <c r="A69" s="23" t="s">
        <v>97</v>
      </c>
      <c r="B69" s="24">
        <f t="shared" ref="B69:B74" si="29">C69+D69</f>
        <v>0</v>
      </c>
      <c r="C69" s="24"/>
      <c r="D69" s="24"/>
      <c r="E69" s="55"/>
      <c r="F69" s="55"/>
      <c r="G69" s="56">
        <f t="shared" ref="G69:G74" si="30">SUM(H69:K69)</f>
        <v>0</v>
      </c>
      <c r="H69" s="43"/>
      <c r="I69" s="43"/>
      <c r="J69" s="43"/>
      <c r="K69" s="43"/>
      <c r="L69" s="43">
        <f t="shared" si="11"/>
        <v>0</v>
      </c>
      <c r="M69" s="43">
        <v>0</v>
      </c>
      <c r="N69" s="43">
        <f t="shared" si="2"/>
        <v>0</v>
      </c>
      <c r="O69" s="43"/>
      <c r="P69" s="64"/>
      <c r="Q69" s="43"/>
      <c r="R69" s="43"/>
      <c r="S69" s="24">
        <v>263.53</v>
      </c>
      <c r="T69" s="43">
        <f t="shared" ref="T69:T74" si="31">SUM(O69:S69)</f>
        <v>263.53</v>
      </c>
      <c r="U69" s="43">
        <v>637.67</v>
      </c>
      <c r="V69" s="43">
        <f t="shared" si="5"/>
        <v>-374.14</v>
      </c>
      <c r="W69" s="43"/>
      <c r="X69" s="43">
        <f t="shared" si="25"/>
        <v>263.53</v>
      </c>
      <c r="Y69" s="43">
        <v>637.67</v>
      </c>
      <c r="Z69" s="43">
        <f t="shared" si="7"/>
        <v>-374.14</v>
      </c>
    </row>
    <row r="70" s="8" customFormat="1" customHeight="1" outlineLevel="1" spans="1:26">
      <c r="A70" s="23" t="s">
        <v>98</v>
      </c>
      <c r="B70" s="24">
        <f t="shared" si="29"/>
        <v>0</v>
      </c>
      <c r="C70" s="24"/>
      <c r="D70" s="24"/>
      <c r="E70" s="55"/>
      <c r="F70" s="55"/>
      <c r="G70" s="56">
        <f t="shared" si="30"/>
        <v>0</v>
      </c>
      <c r="H70" s="43"/>
      <c r="I70" s="43"/>
      <c r="J70" s="43"/>
      <c r="K70" s="43"/>
      <c r="L70" s="43">
        <f t="shared" si="11"/>
        <v>0</v>
      </c>
      <c r="M70" s="43">
        <v>0</v>
      </c>
      <c r="N70" s="43">
        <f t="shared" si="2"/>
        <v>0</v>
      </c>
      <c r="O70" s="43"/>
      <c r="P70" s="64"/>
      <c r="Q70" s="43"/>
      <c r="R70" s="43"/>
      <c r="S70" s="24">
        <v>97.622</v>
      </c>
      <c r="T70" s="43">
        <f t="shared" si="31"/>
        <v>97.622</v>
      </c>
      <c r="U70" s="43">
        <v>202.71</v>
      </c>
      <c r="V70" s="43">
        <f t="shared" si="5"/>
        <v>-105.088</v>
      </c>
      <c r="W70" s="43"/>
      <c r="X70" s="43">
        <f t="shared" si="25"/>
        <v>97.622</v>
      </c>
      <c r="Y70" s="43">
        <v>202.71</v>
      </c>
      <c r="Z70" s="43">
        <f t="shared" si="7"/>
        <v>-105.088</v>
      </c>
    </row>
    <row r="71" s="8" customFormat="1" customHeight="1" outlineLevel="1" spans="1:26">
      <c r="A71" s="23" t="s">
        <v>99</v>
      </c>
      <c r="B71" s="24">
        <f t="shared" si="29"/>
        <v>0</v>
      </c>
      <c r="C71" s="24"/>
      <c r="D71" s="24"/>
      <c r="E71" s="55"/>
      <c r="F71" s="55"/>
      <c r="G71" s="56">
        <f t="shared" si="30"/>
        <v>0</v>
      </c>
      <c r="H71" s="43"/>
      <c r="I71" s="43"/>
      <c r="J71" s="43"/>
      <c r="K71" s="43"/>
      <c r="L71" s="43">
        <f t="shared" si="11"/>
        <v>0</v>
      </c>
      <c r="M71" s="43">
        <v>0</v>
      </c>
      <c r="N71" s="43">
        <f t="shared" ref="N71:N134" si="32">L71-M71</f>
        <v>0</v>
      </c>
      <c r="O71" s="43"/>
      <c r="P71" s="64"/>
      <c r="Q71" s="43"/>
      <c r="R71" s="43"/>
      <c r="S71" s="24">
        <v>13.438</v>
      </c>
      <c r="T71" s="43">
        <f t="shared" si="31"/>
        <v>13.438</v>
      </c>
      <c r="U71" s="43">
        <v>34.81</v>
      </c>
      <c r="V71" s="43">
        <f t="shared" ref="V71:V134" si="33">T71-U71</f>
        <v>-21.372</v>
      </c>
      <c r="W71" s="43"/>
      <c r="X71" s="43">
        <f t="shared" si="25"/>
        <v>13.438</v>
      </c>
      <c r="Y71" s="43">
        <v>34.81</v>
      </c>
      <c r="Z71" s="43">
        <f t="shared" ref="Z71:Z134" si="34">X71-Y71</f>
        <v>-21.372</v>
      </c>
    </row>
    <row r="72" s="8" customFormat="1" customHeight="1" outlineLevel="1" spans="1:26">
      <c r="A72" s="23" t="s">
        <v>100</v>
      </c>
      <c r="B72" s="24">
        <f t="shared" si="29"/>
        <v>0</v>
      </c>
      <c r="C72" s="24"/>
      <c r="D72" s="24"/>
      <c r="E72" s="55"/>
      <c r="F72" s="55"/>
      <c r="G72" s="56">
        <f t="shared" si="30"/>
        <v>0</v>
      </c>
      <c r="H72" s="43"/>
      <c r="I72" s="43"/>
      <c r="J72" s="43"/>
      <c r="K72" s="43"/>
      <c r="L72" s="43">
        <f t="shared" si="11"/>
        <v>0</v>
      </c>
      <c r="M72" s="43">
        <v>0</v>
      </c>
      <c r="N72" s="43">
        <f t="shared" si="32"/>
        <v>0</v>
      </c>
      <c r="O72" s="43"/>
      <c r="P72" s="64"/>
      <c r="Q72" s="43"/>
      <c r="R72" s="43"/>
      <c r="S72" s="24">
        <v>41.128</v>
      </c>
      <c r="T72" s="43">
        <f t="shared" si="31"/>
        <v>41.128</v>
      </c>
      <c r="U72" s="43">
        <v>82.58</v>
      </c>
      <c r="V72" s="43">
        <f t="shared" si="33"/>
        <v>-41.452</v>
      </c>
      <c r="W72" s="43"/>
      <c r="X72" s="43">
        <f t="shared" si="25"/>
        <v>41.128</v>
      </c>
      <c r="Y72" s="43">
        <v>82.58</v>
      </c>
      <c r="Z72" s="43">
        <f t="shared" si="34"/>
        <v>-41.452</v>
      </c>
    </row>
    <row r="73" s="8" customFormat="1" customHeight="1" outlineLevel="1" spans="1:26">
      <c r="A73" s="23" t="s">
        <v>101</v>
      </c>
      <c r="B73" s="24">
        <f t="shared" si="29"/>
        <v>0</v>
      </c>
      <c r="C73" s="24"/>
      <c r="D73" s="24"/>
      <c r="E73" s="55"/>
      <c r="F73" s="55"/>
      <c r="G73" s="56">
        <f t="shared" si="30"/>
        <v>0</v>
      </c>
      <c r="H73" s="43"/>
      <c r="I73" s="43"/>
      <c r="J73" s="43"/>
      <c r="K73" s="43"/>
      <c r="L73" s="43">
        <f t="shared" ref="L73:L136" si="35">B73+E73+F73+G73</f>
        <v>0</v>
      </c>
      <c r="M73" s="43">
        <v>0</v>
      </c>
      <c r="N73" s="43">
        <f t="shared" si="32"/>
        <v>0</v>
      </c>
      <c r="O73" s="43"/>
      <c r="P73" s="64"/>
      <c r="Q73" s="43"/>
      <c r="R73" s="43"/>
      <c r="S73" s="24">
        <v>28.91</v>
      </c>
      <c r="T73" s="43">
        <f t="shared" si="31"/>
        <v>28.91</v>
      </c>
      <c r="U73" s="43">
        <v>28.91</v>
      </c>
      <c r="V73" s="43">
        <f t="shared" si="33"/>
        <v>0</v>
      </c>
      <c r="W73" s="43"/>
      <c r="X73" s="43">
        <f t="shared" si="25"/>
        <v>28.91</v>
      </c>
      <c r="Y73" s="43">
        <v>28.91</v>
      </c>
      <c r="Z73" s="43">
        <f t="shared" si="34"/>
        <v>0</v>
      </c>
    </row>
    <row r="74" s="8" customFormat="1" customHeight="1" outlineLevel="1" spans="1:26">
      <c r="A74" s="23" t="s">
        <v>102</v>
      </c>
      <c r="B74" s="24">
        <f t="shared" si="29"/>
        <v>0</v>
      </c>
      <c r="C74" s="24"/>
      <c r="D74" s="24"/>
      <c r="E74" s="55"/>
      <c r="F74" s="55"/>
      <c r="G74" s="56">
        <f t="shared" si="30"/>
        <v>0</v>
      </c>
      <c r="H74" s="43"/>
      <c r="I74" s="43"/>
      <c r="J74" s="43"/>
      <c r="K74" s="43"/>
      <c r="L74" s="43">
        <f t="shared" si="35"/>
        <v>0</v>
      </c>
      <c r="M74" s="43">
        <v>0</v>
      </c>
      <c r="N74" s="43">
        <f t="shared" si="32"/>
        <v>0</v>
      </c>
      <c r="O74" s="43"/>
      <c r="P74" s="64"/>
      <c r="Q74" s="43"/>
      <c r="R74" s="43"/>
      <c r="S74" s="24">
        <v>21.372</v>
      </c>
      <c r="T74" s="43">
        <f t="shared" si="31"/>
        <v>21.372</v>
      </c>
      <c r="U74" s="43">
        <v>48.3</v>
      </c>
      <c r="V74" s="43">
        <f t="shared" si="33"/>
        <v>-26.928</v>
      </c>
      <c r="W74" s="43"/>
      <c r="X74" s="43">
        <f t="shared" si="25"/>
        <v>21.372</v>
      </c>
      <c r="Y74" s="43">
        <v>48.3</v>
      </c>
      <c r="Z74" s="43">
        <f t="shared" si="34"/>
        <v>-26.928</v>
      </c>
    </row>
    <row r="75" s="1" customFormat="1" customHeight="1" spans="1:26">
      <c r="A75" s="17" t="s">
        <v>103</v>
      </c>
      <c r="B75" s="18">
        <f t="shared" ref="B75:K75" si="36">SUM(B76:B79)</f>
        <v>0</v>
      </c>
      <c r="C75" s="18"/>
      <c r="D75" s="18"/>
      <c r="E75" s="18">
        <f t="shared" si="36"/>
        <v>0</v>
      </c>
      <c r="F75" s="18">
        <f t="shared" si="36"/>
        <v>0</v>
      </c>
      <c r="G75" s="35">
        <f t="shared" si="36"/>
        <v>0</v>
      </c>
      <c r="H75" s="18">
        <f t="shared" si="36"/>
        <v>0</v>
      </c>
      <c r="I75" s="18">
        <f t="shared" si="36"/>
        <v>0</v>
      </c>
      <c r="J75" s="18">
        <f t="shared" si="36"/>
        <v>0</v>
      </c>
      <c r="K75" s="18">
        <f t="shared" si="36"/>
        <v>0</v>
      </c>
      <c r="L75" s="18">
        <f t="shared" si="35"/>
        <v>0</v>
      </c>
      <c r="M75" s="18">
        <v>0</v>
      </c>
      <c r="N75" s="18">
        <f t="shared" si="32"/>
        <v>0</v>
      </c>
      <c r="O75" s="18">
        <f t="shared" ref="O75:T75" si="37">SUM(O76:O79)</f>
        <v>0</v>
      </c>
      <c r="P75" s="65">
        <f t="shared" si="37"/>
        <v>188.8</v>
      </c>
      <c r="Q75" s="18">
        <f t="shared" si="37"/>
        <v>0</v>
      </c>
      <c r="R75" s="18">
        <f t="shared" si="37"/>
        <v>0</v>
      </c>
      <c r="S75" s="18">
        <f t="shared" si="37"/>
        <v>0</v>
      </c>
      <c r="T75" s="18">
        <f t="shared" si="37"/>
        <v>188.8</v>
      </c>
      <c r="U75" s="18">
        <v>188.8</v>
      </c>
      <c r="V75" s="18">
        <f t="shared" si="33"/>
        <v>0</v>
      </c>
      <c r="W75" s="18">
        <f>SUM(W76:W79)</f>
        <v>0</v>
      </c>
      <c r="X75" s="18">
        <f t="shared" si="25"/>
        <v>188.8</v>
      </c>
      <c r="Y75" s="18">
        <v>188.8</v>
      </c>
      <c r="Z75" s="18">
        <f t="shared" si="34"/>
        <v>0</v>
      </c>
    </row>
    <row r="76" s="1" customFormat="1" customHeight="1" outlineLevel="1" spans="1:26">
      <c r="A76" s="38" t="s">
        <v>104</v>
      </c>
      <c r="B76" s="21">
        <f t="shared" ref="B76:B79" si="38">C76+D76</f>
        <v>0</v>
      </c>
      <c r="C76" s="21"/>
      <c r="D76" s="21"/>
      <c r="E76" s="36"/>
      <c r="F76" s="36"/>
      <c r="G76" s="37">
        <f t="shared" ref="G76:G79" si="39">SUM(H76:K76)</f>
        <v>0</v>
      </c>
      <c r="H76" s="18"/>
      <c r="I76" s="18"/>
      <c r="J76" s="18"/>
      <c r="K76" s="18"/>
      <c r="L76" s="18">
        <f t="shared" si="35"/>
        <v>0</v>
      </c>
      <c r="M76" s="18">
        <v>0</v>
      </c>
      <c r="N76" s="18">
        <f t="shared" si="32"/>
        <v>0</v>
      </c>
      <c r="O76" s="18"/>
      <c r="P76" s="66">
        <v>20</v>
      </c>
      <c r="Q76" s="18"/>
      <c r="R76" s="18"/>
      <c r="S76" s="21"/>
      <c r="T76" s="18">
        <f t="shared" ref="T76:T79" si="40">SUM(O76:S76)</f>
        <v>20</v>
      </c>
      <c r="U76" s="18">
        <v>20</v>
      </c>
      <c r="V76" s="18">
        <f t="shared" si="33"/>
        <v>0</v>
      </c>
      <c r="W76" s="18"/>
      <c r="X76" s="18">
        <f t="shared" si="25"/>
        <v>20</v>
      </c>
      <c r="Y76" s="18">
        <v>20</v>
      </c>
      <c r="Z76" s="18">
        <f t="shared" si="34"/>
        <v>0</v>
      </c>
    </row>
    <row r="77" s="1" customFormat="1" customHeight="1" outlineLevel="1" spans="1:26">
      <c r="A77" s="57" t="s">
        <v>59</v>
      </c>
      <c r="B77" s="21">
        <f t="shared" si="38"/>
        <v>0</v>
      </c>
      <c r="C77" s="21"/>
      <c r="D77" s="21"/>
      <c r="E77" s="58"/>
      <c r="F77" s="58"/>
      <c r="G77" s="37">
        <f t="shared" si="39"/>
        <v>0</v>
      </c>
      <c r="H77" s="18"/>
      <c r="I77" s="18"/>
      <c r="J77" s="18"/>
      <c r="K77" s="18"/>
      <c r="L77" s="18">
        <f t="shared" si="35"/>
        <v>0</v>
      </c>
      <c r="M77" s="18">
        <v>0</v>
      </c>
      <c r="N77" s="18">
        <f t="shared" si="32"/>
        <v>0</v>
      </c>
      <c r="O77" s="18"/>
      <c r="P77" s="66">
        <v>64</v>
      </c>
      <c r="Q77" s="18"/>
      <c r="R77" s="18"/>
      <c r="S77" s="21"/>
      <c r="T77" s="18">
        <f t="shared" si="40"/>
        <v>64</v>
      </c>
      <c r="U77" s="18">
        <v>64</v>
      </c>
      <c r="V77" s="18">
        <f t="shared" si="33"/>
        <v>0</v>
      </c>
      <c r="W77" s="18"/>
      <c r="X77" s="18">
        <f t="shared" si="25"/>
        <v>64</v>
      </c>
      <c r="Y77" s="18">
        <v>64</v>
      </c>
      <c r="Z77" s="18">
        <f t="shared" si="34"/>
        <v>0</v>
      </c>
    </row>
    <row r="78" s="1" customFormat="1" customHeight="1" outlineLevel="1" spans="1:26">
      <c r="A78" s="57" t="s">
        <v>105</v>
      </c>
      <c r="B78" s="21">
        <f t="shared" si="38"/>
        <v>0</v>
      </c>
      <c r="C78" s="21"/>
      <c r="D78" s="21"/>
      <c r="E78" s="58"/>
      <c r="F78" s="58"/>
      <c r="G78" s="37">
        <f t="shared" si="39"/>
        <v>0</v>
      </c>
      <c r="H78" s="18"/>
      <c r="I78" s="18"/>
      <c r="J78" s="18"/>
      <c r="K78" s="18"/>
      <c r="L78" s="18">
        <f t="shared" si="35"/>
        <v>0</v>
      </c>
      <c r="M78" s="18">
        <v>0</v>
      </c>
      <c r="N78" s="18">
        <f t="shared" si="32"/>
        <v>0</v>
      </c>
      <c r="O78" s="18"/>
      <c r="P78" s="66">
        <v>64</v>
      </c>
      <c r="Q78" s="18"/>
      <c r="R78" s="18"/>
      <c r="S78" s="21"/>
      <c r="T78" s="18">
        <f t="shared" si="40"/>
        <v>64</v>
      </c>
      <c r="U78" s="18">
        <v>64</v>
      </c>
      <c r="V78" s="18">
        <f t="shared" si="33"/>
        <v>0</v>
      </c>
      <c r="W78" s="18"/>
      <c r="X78" s="18">
        <f t="shared" si="25"/>
        <v>64</v>
      </c>
      <c r="Y78" s="18">
        <v>64</v>
      </c>
      <c r="Z78" s="18">
        <f t="shared" si="34"/>
        <v>0</v>
      </c>
    </row>
    <row r="79" s="1" customFormat="1" customHeight="1" outlineLevel="1" spans="1:26">
      <c r="A79" s="57" t="s">
        <v>106</v>
      </c>
      <c r="B79" s="21">
        <f t="shared" si="38"/>
        <v>0</v>
      </c>
      <c r="C79" s="21"/>
      <c r="D79" s="21"/>
      <c r="E79" s="58"/>
      <c r="F79" s="58"/>
      <c r="G79" s="37">
        <f t="shared" si="39"/>
        <v>0</v>
      </c>
      <c r="H79" s="18"/>
      <c r="I79" s="18"/>
      <c r="J79" s="18"/>
      <c r="K79" s="18"/>
      <c r="L79" s="18">
        <f t="shared" si="35"/>
        <v>0</v>
      </c>
      <c r="M79" s="18">
        <v>0</v>
      </c>
      <c r="N79" s="18">
        <f t="shared" si="32"/>
        <v>0</v>
      </c>
      <c r="O79" s="18"/>
      <c r="P79" s="66">
        <v>40.8</v>
      </c>
      <c r="Q79" s="18"/>
      <c r="R79" s="18"/>
      <c r="S79" s="21"/>
      <c r="T79" s="18">
        <f t="shared" si="40"/>
        <v>40.8</v>
      </c>
      <c r="U79" s="18">
        <v>40.8</v>
      </c>
      <c r="V79" s="18">
        <f t="shared" si="33"/>
        <v>0</v>
      </c>
      <c r="W79" s="18"/>
      <c r="X79" s="18">
        <f t="shared" si="25"/>
        <v>40.8</v>
      </c>
      <c r="Y79" s="18">
        <v>40.8</v>
      </c>
      <c r="Z79" s="18">
        <f t="shared" si="34"/>
        <v>0</v>
      </c>
    </row>
    <row r="80" s="1" customFormat="1" customHeight="1" spans="1:26">
      <c r="A80" s="17" t="s">
        <v>107</v>
      </c>
      <c r="B80" s="18">
        <f t="shared" ref="B80:K80" si="41">SUM(B81:B101)</f>
        <v>10022</v>
      </c>
      <c r="C80" s="18">
        <f t="shared" si="41"/>
        <v>5751</v>
      </c>
      <c r="D80" s="18">
        <f t="shared" si="41"/>
        <v>4271</v>
      </c>
      <c r="E80" s="59">
        <f t="shared" si="41"/>
        <v>2164.01</v>
      </c>
      <c r="F80" s="18">
        <f t="shared" si="41"/>
        <v>2033.125</v>
      </c>
      <c r="G80" s="18">
        <f t="shared" si="41"/>
        <v>666.7</v>
      </c>
      <c r="H80" s="18">
        <f t="shared" si="41"/>
        <v>20</v>
      </c>
      <c r="I80" s="18">
        <f t="shared" si="41"/>
        <v>496</v>
      </c>
      <c r="J80" s="18">
        <f t="shared" si="41"/>
        <v>50.1</v>
      </c>
      <c r="K80" s="18">
        <f t="shared" si="41"/>
        <v>100.6</v>
      </c>
      <c r="L80" s="18">
        <f t="shared" si="35"/>
        <v>14885.835</v>
      </c>
      <c r="M80" s="18">
        <v>12502.66</v>
      </c>
      <c r="N80" s="18">
        <f t="shared" si="32"/>
        <v>2383.175</v>
      </c>
      <c r="O80" s="18">
        <f t="shared" ref="O80:T80" si="42">SUM(O81:O101)</f>
        <v>2519.36</v>
      </c>
      <c r="P80" s="18">
        <f t="shared" si="42"/>
        <v>30781.81</v>
      </c>
      <c r="Q80" s="18">
        <f t="shared" si="42"/>
        <v>3472.98</v>
      </c>
      <c r="R80" s="18">
        <f t="shared" si="42"/>
        <v>82</v>
      </c>
      <c r="S80" s="18">
        <f t="shared" si="42"/>
        <v>8796.12</v>
      </c>
      <c r="T80" s="18">
        <f t="shared" si="42"/>
        <v>45652.27</v>
      </c>
      <c r="U80" s="18">
        <v>28674.61</v>
      </c>
      <c r="V80" s="18">
        <f t="shared" si="33"/>
        <v>16977.66</v>
      </c>
      <c r="W80" s="18">
        <f>SUM(W81:W101)</f>
        <v>28280.05</v>
      </c>
      <c r="X80" s="18">
        <f t="shared" si="25"/>
        <v>88818.155</v>
      </c>
      <c r="Y80" s="18">
        <v>69457.32</v>
      </c>
      <c r="Z80" s="18">
        <f t="shared" si="34"/>
        <v>19360.835</v>
      </c>
    </row>
    <row r="81" s="3" customFormat="1" customHeight="1" outlineLevel="1" spans="1:27">
      <c r="A81" s="20" t="s">
        <v>108</v>
      </c>
      <c r="B81" s="21">
        <f t="shared" ref="B81:B101" si="43">C81+D81</f>
        <v>2728.85</v>
      </c>
      <c r="C81" s="21">
        <v>1389</v>
      </c>
      <c r="D81" s="21">
        <v>1339.85</v>
      </c>
      <c r="E81" s="22">
        <v>315.37</v>
      </c>
      <c r="F81" s="21">
        <v>233.565</v>
      </c>
      <c r="G81" s="21">
        <f t="shared" ref="G81:G101" si="44">SUM(H81:K81)</f>
        <v>91.87</v>
      </c>
      <c r="H81" s="21">
        <v>8</v>
      </c>
      <c r="I81" s="21">
        <v>43.32</v>
      </c>
      <c r="J81" s="21">
        <v>12.55</v>
      </c>
      <c r="K81" s="21">
        <v>28</v>
      </c>
      <c r="L81" s="18">
        <f t="shared" si="35"/>
        <v>3369.655</v>
      </c>
      <c r="M81" s="18">
        <v>2888.596</v>
      </c>
      <c r="N81" s="18">
        <f t="shared" si="32"/>
        <v>481.059</v>
      </c>
      <c r="O81" s="21">
        <v>429.34</v>
      </c>
      <c r="P81" s="21">
        <v>19499.46</v>
      </c>
      <c r="Q81" s="21">
        <v>676.05</v>
      </c>
      <c r="R81" s="21">
        <v>14</v>
      </c>
      <c r="S81" s="21">
        <v>1778.92</v>
      </c>
      <c r="T81" s="18">
        <f t="shared" ref="T81:T101" si="45">SUM(O81:S81)</f>
        <v>22397.77</v>
      </c>
      <c r="U81" s="18">
        <v>13356.38</v>
      </c>
      <c r="V81" s="18">
        <f t="shared" si="33"/>
        <v>9041.39</v>
      </c>
      <c r="W81" s="18">
        <v>12813.95</v>
      </c>
      <c r="X81" s="18">
        <f t="shared" si="25"/>
        <v>38581.375</v>
      </c>
      <c r="Y81" s="18">
        <v>29058.926</v>
      </c>
      <c r="Z81" s="18">
        <f t="shared" si="34"/>
        <v>9522.449</v>
      </c>
      <c r="AA81" s="1"/>
    </row>
    <row r="82" s="3" customFormat="1" customHeight="1" outlineLevel="1" spans="1:27">
      <c r="A82" s="20" t="s">
        <v>109</v>
      </c>
      <c r="B82" s="21">
        <f t="shared" si="43"/>
        <v>299.11</v>
      </c>
      <c r="C82" s="21">
        <v>193</v>
      </c>
      <c r="D82" s="21">
        <v>106.11</v>
      </c>
      <c r="E82" s="22">
        <v>95.89</v>
      </c>
      <c r="F82" s="21">
        <v>150.65</v>
      </c>
      <c r="G82" s="21">
        <f t="shared" si="44"/>
        <v>21.86</v>
      </c>
      <c r="H82" s="21"/>
      <c r="I82" s="21">
        <v>21.86</v>
      </c>
      <c r="J82" s="21"/>
      <c r="K82" s="21"/>
      <c r="L82" s="18">
        <f t="shared" si="35"/>
        <v>567.51</v>
      </c>
      <c r="M82" s="18">
        <v>481.278</v>
      </c>
      <c r="N82" s="18">
        <f t="shared" si="32"/>
        <v>86.232</v>
      </c>
      <c r="O82" s="21">
        <v>58.68</v>
      </c>
      <c r="P82" s="21">
        <v>800.64</v>
      </c>
      <c r="Q82" s="21">
        <v>143.23</v>
      </c>
      <c r="R82" s="21"/>
      <c r="S82" s="21">
        <v>681.57</v>
      </c>
      <c r="T82" s="18">
        <f t="shared" si="45"/>
        <v>1684.12</v>
      </c>
      <c r="U82" s="18">
        <v>1090.7</v>
      </c>
      <c r="V82" s="18">
        <f t="shared" si="33"/>
        <v>593.42</v>
      </c>
      <c r="W82" s="18">
        <v>2100.45</v>
      </c>
      <c r="X82" s="18">
        <f t="shared" si="25"/>
        <v>4352.08</v>
      </c>
      <c r="Y82" s="18">
        <v>3672.428</v>
      </c>
      <c r="Z82" s="18">
        <f t="shared" si="34"/>
        <v>679.652</v>
      </c>
      <c r="AA82" s="1"/>
    </row>
    <row r="83" s="3" customFormat="1" customHeight="1" outlineLevel="1" spans="1:27">
      <c r="A83" s="20" t="s">
        <v>110</v>
      </c>
      <c r="B83" s="21">
        <f t="shared" si="43"/>
        <v>537.12</v>
      </c>
      <c r="C83" s="21">
        <v>422</v>
      </c>
      <c r="D83" s="21">
        <v>115.12</v>
      </c>
      <c r="E83" s="22">
        <v>150.25</v>
      </c>
      <c r="F83" s="21">
        <v>164.89</v>
      </c>
      <c r="G83" s="21">
        <f t="shared" si="44"/>
        <v>37.9</v>
      </c>
      <c r="H83" s="21"/>
      <c r="I83" s="21">
        <v>25.35</v>
      </c>
      <c r="J83" s="21">
        <v>12.55</v>
      </c>
      <c r="K83" s="21"/>
      <c r="L83" s="18">
        <f t="shared" si="35"/>
        <v>890.16</v>
      </c>
      <c r="M83" s="18">
        <v>765.744</v>
      </c>
      <c r="N83" s="18">
        <f t="shared" si="32"/>
        <v>124.416</v>
      </c>
      <c r="O83" s="21">
        <v>137.75</v>
      </c>
      <c r="P83" s="21">
        <v>557</v>
      </c>
      <c r="Q83" s="21">
        <v>224.81</v>
      </c>
      <c r="R83" s="21"/>
      <c r="S83" s="21">
        <v>356.76</v>
      </c>
      <c r="T83" s="18">
        <f t="shared" si="45"/>
        <v>1276.32</v>
      </c>
      <c r="U83" s="18">
        <v>921.71</v>
      </c>
      <c r="V83" s="18">
        <f t="shared" si="33"/>
        <v>354.61</v>
      </c>
      <c r="W83" s="18">
        <v>616.65</v>
      </c>
      <c r="X83" s="18">
        <f t="shared" si="25"/>
        <v>2783.13</v>
      </c>
      <c r="Y83" s="18">
        <v>2304.104</v>
      </c>
      <c r="Z83" s="18">
        <f t="shared" si="34"/>
        <v>479.026</v>
      </c>
      <c r="AA83" s="1"/>
    </row>
    <row r="84" s="3" customFormat="1" customHeight="1" outlineLevel="1" spans="1:27">
      <c r="A84" s="20" t="s">
        <v>111</v>
      </c>
      <c r="B84" s="21">
        <f t="shared" si="43"/>
        <v>931.83</v>
      </c>
      <c r="C84" s="21">
        <v>676</v>
      </c>
      <c r="D84" s="21">
        <v>255.83</v>
      </c>
      <c r="E84" s="22">
        <v>231.66</v>
      </c>
      <c r="F84" s="21">
        <v>147.65</v>
      </c>
      <c r="G84" s="21">
        <f t="shared" si="44"/>
        <v>63.94</v>
      </c>
      <c r="H84" s="21"/>
      <c r="I84" s="21">
        <v>27.84</v>
      </c>
      <c r="J84" s="21"/>
      <c r="K84" s="21">
        <v>36.1</v>
      </c>
      <c r="L84" s="18">
        <f t="shared" si="35"/>
        <v>1375.08</v>
      </c>
      <c r="M84" s="18">
        <v>1345.728</v>
      </c>
      <c r="N84" s="18">
        <f t="shared" si="32"/>
        <v>29.3520000000001</v>
      </c>
      <c r="O84" s="21">
        <v>245.64</v>
      </c>
      <c r="P84" s="21">
        <v>1474.33</v>
      </c>
      <c r="Q84" s="21">
        <v>397.54</v>
      </c>
      <c r="R84" s="21">
        <v>21</v>
      </c>
      <c r="S84" s="21">
        <v>769.51</v>
      </c>
      <c r="T84" s="18">
        <f t="shared" si="45"/>
        <v>2908.02</v>
      </c>
      <c r="U84" s="18">
        <v>1836.91</v>
      </c>
      <c r="V84" s="18">
        <f t="shared" si="33"/>
        <v>1071.11</v>
      </c>
      <c r="W84" s="18">
        <v>0</v>
      </c>
      <c r="X84" s="18">
        <f t="shared" si="25"/>
        <v>4283.1</v>
      </c>
      <c r="Y84" s="18">
        <v>3182.638</v>
      </c>
      <c r="Z84" s="18">
        <f t="shared" si="34"/>
        <v>1100.462</v>
      </c>
      <c r="AA84" s="1"/>
    </row>
    <row r="85" s="3" customFormat="1" customHeight="1" outlineLevel="1" spans="1:27">
      <c r="A85" s="20" t="s">
        <v>112</v>
      </c>
      <c r="B85" s="21">
        <f t="shared" si="43"/>
        <v>150.16</v>
      </c>
      <c r="C85" s="21">
        <v>90</v>
      </c>
      <c r="D85" s="21">
        <v>60.16</v>
      </c>
      <c r="E85" s="22">
        <v>98.15</v>
      </c>
      <c r="F85" s="21">
        <v>122.295</v>
      </c>
      <c r="G85" s="21">
        <f t="shared" si="44"/>
        <v>54.35</v>
      </c>
      <c r="H85" s="21"/>
      <c r="I85" s="21">
        <v>37.85</v>
      </c>
      <c r="J85" s="21"/>
      <c r="K85" s="21">
        <v>16.5</v>
      </c>
      <c r="L85" s="18">
        <f t="shared" si="35"/>
        <v>424.955</v>
      </c>
      <c r="M85" s="18">
        <v>349.606</v>
      </c>
      <c r="N85" s="18">
        <f t="shared" si="32"/>
        <v>75.349</v>
      </c>
      <c r="O85" s="21">
        <v>47.75</v>
      </c>
      <c r="P85" s="21">
        <v>351.41</v>
      </c>
      <c r="Q85" s="21">
        <v>77.79</v>
      </c>
      <c r="R85" s="21">
        <v>26</v>
      </c>
      <c r="S85" s="21">
        <v>275.92</v>
      </c>
      <c r="T85" s="18">
        <f t="shared" si="45"/>
        <v>778.87</v>
      </c>
      <c r="U85" s="18">
        <v>537.13</v>
      </c>
      <c r="V85" s="18">
        <f t="shared" si="33"/>
        <v>241.74</v>
      </c>
      <c r="W85" s="18">
        <v>616.65</v>
      </c>
      <c r="X85" s="18">
        <f t="shared" si="25"/>
        <v>1820.475</v>
      </c>
      <c r="Y85" s="18">
        <v>1503.386</v>
      </c>
      <c r="Z85" s="18">
        <f t="shared" si="34"/>
        <v>317.089</v>
      </c>
      <c r="AA85" s="1"/>
    </row>
    <row r="86" s="3" customFormat="1" customHeight="1" outlineLevel="1" spans="1:27">
      <c r="A86" s="20" t="s">
        <v>113</v>
      </c>
      <c r="B86" s="21">
        <f t="shared" si="43"/>
        <v>187.96</v>
      </c>
      <c r="C86" s="21">
        <v>81</v>
      </c>
      <c r="D86" s="21">
        <v>106.96</v>
      </c>
      <c r="E86" s="22">
        <v>48.29</v>
      </c>
      <c r="F86" s="21">
        <v>19.9</v>
      </c>
      <c r="G86" s="21">
        <f t="shared" si="44"/>
        <v>23.35</v>
      </c>
      <c r="H86" s="21"/>
      <c r="I86" s="21">
        <v>23.35</v>
      </c>
      <c r="J86" s="21"/>
      <c r="K86" s="21"/>
      <c r="L86" s="18">
        <f t="shared" si="35"/>
        <v>279.5</v>
      </c>
      <c r="M86" s="18">
        <v>220.624</v>
      </c>
      <c r="N86" s="18">
        <f t="shared" si="32"/>
        <v>58.876</v>
      </c>
      <c r="O86" s="21">
        <v>48.83</v>
      </c>
      <c r="P86" s="21">
        <v>195.23</v>
      </c>
      <c r="Q86" s="21">
        <v>73.86</v>
      </c>
      <c r="R86" s="21"/>
      <c r="S86" s="21">
        <v>243.8</v>
      </c>
      <c r="T86" s="18">
        <f t="shared" si="45"/>
        <v>561.72</v>
      </c>
      <c r="U86" s="18">
        <v>396.23</v>
      </c>
      <c r="V86" s="18">
        <f t="shared" si="33"/>
        <v>165.49</v>
      </c>
      <c r="W86" s="18">
        <v>276.21</v>
      </c>
      <c r="X86" s="18">
        <f t="shared" si="25"/>
        <v>1117.43</v>
      </c>
      <c r="Y86" s="18">
        <v>893.064</v>
      </c>
      <c r="Z86" s="18">
        <f t="shared" si="34"/>
        <v>224.366</v>
      </c>
      <c r="AA86" s="1"/>
    </row>
    <row r="87" s="3" customFormat="1" customHeight="1" outlineLevel="1" spans="1:27">
      <c r="A87" s="20" t="s">
        <v>114</v>
      </c>
      <c r="B87" s="21">
        <f t="shared" si="43"/>
        <v>228.12</v>
      </c>
      <c r="C87" s="21">
        <v>87</v>
      </c>
      <c r="D87" s="21">
        <v>141.12</v>
      </c>
      <c r="E87" s="22">
        <v>83.7</v>
      </c>
      <c r="F87" s="21">
        <v>139.91</v>
      </c>
      <c r="G87" s="21">
        <f t="shared" si="44"/>
        <v>37.82</v>
      </c>
      <c r="H87" s="21"/>
      <c r="I87" s="21">
        <v>27.82</v>
      </c>
      <c r="J87" s="21">
        <v>5</v>
      </c>
      <c r="K87" s="21">
        <v>5</v>
      </c>
      <c r="L87" s="18">
        <f t="shared" si="35"/>
        <v>489.55</v>
      </c>
      <c r="M87" s="18">
        <v>404.992</v>
      </c>
      <c r="N87" s="18">
        <f t="shared" si="32"/>
        <v>84.558</v>
      </c>
      <c r="O87" s="21">
        <v>61.22</v>
      </c>
      <c r="P87" s="21">
        <v>205.1</v>
      </c>
      <c r="Q87" s="21">
        <v>141.48</v>
      </c>
      <c r="R87" s="21"/>
      <c r="S87" s="21">
        <v>326.29</v>
      </c>
      <c r="T87" s="18">
        <f t="shared" si="45"/>
        <v>734.09</v>
      </c>
      <c r="U87" s="18">
        <v>499.8</v>
      </c>
      <c r="V87" s="18">
        <f t="shared" si="33"/>
        <v>234.29</v>
      </c>
      <c r="W87" s="18">
        <v>0</v>
      </c>
      <c r="X87" s="18">
        <f t="shared" si="25"/>
        <v>1223.64</v>
      </c>
      <c r="Y87" s="18">
        <v>904.792</v>
      </c>
      <c r="Z87" s="18">
        <f t="shared" si="34"/>
        <v>318.848</v>
      </c>
      <c r="AA87" s="1"/>
    </row>
    <row r="88" s="3" customFormat="1" customHeight="1" outlineLevel="1" spans="1:27">
      <c r="A88" s="20" t="s">
        <v>115</v>
      </c>
      <c r="B88" s="21">
        <f t="shared" si="43"/>
        <v>508.09</v>
      </c>
      <c r="C88" s="21">
        <v>291</v>
      </c>
      <c r="D88" s="21">
        <v>217.09</v>
      </c>
      <c r="E88" s="22">
        <v>107.23</v>
      </c>
      <c r="F88" s="21">
        <v>78.16</v>
      </c>
      <c r="G88" s="21">
        <f t="shared" si="44"/>
        <v>20.36</v>
      </c>
      <c r="H88" s="21"/>
      <c r="I88" s="21">
        <v>20.36</v>
      </c>
      <c r="J88" s="21"/>
      <c r="K88" s="21"/>
      <c r="L88" s="18">
        <f t="shared" si="35"/>
        <v>713.84</v>
      </c>
      <c r="M88" s="18">
        <v>594.638</v>
      </c>
      <c r="N88" s="18">
        <f t="shared" si="32"/>
        <v>119.202</v>
      </c>
      <c r="O88" s="21">
        <v>140.83</v>
      </c>
      <c r="P88" s="21">
        <v>686.55</v>
      </c>
      <c r="Q88" s="21">
        <v>213.34</v>
      </c>
      <c r="R88" s="21"/>
      <c r="S88" s="21">
        <v>308.8</v>
      </c>
      <c r="T88" s="18">
        <f t="shared" si="45"/>
        <v>1349.52</v>
      </c>
      <c r="U88" s="18">
        <v>819.64</v>
      </c>
      <c r="V88" s="18">
        <f t="shared" si="33"/>
        <v>529.88</v>
      </c>
      <c r="W88" s="18">
        <v>3770.54</v>
      </c>
      <c r="X88" s="18">
        <f t="shared" si="25"/>
        <v>5833.9</v>
      </c>
      <c r="Y88" s="18">
        <v>5184.818</v>
      </c>
      <c r="Z88" s="18">
        <f t="shared" si="34"/>
        <v>649.081999999999</v>
      </c>
      <c r="AA88" s="1"/>
    </row>
    <row r="89" s="3" customFormat="1" customHeight="1" outlineLevel="1" spans="1:27">
      <c r="A89" s="20" t="s">
        <v>116</v>
      </c>
      <c r="B89" s="21">
        <f t="shared" si="43"/>
        <v>152.54</v>
      </c>
      <c r="C89" s="21">
        <v>66</v>
      </c>
      <c r="D89" s="21">
        <v>86.54</v>
      </c>
      <c r="E89" s="22">
        <v>63.67</v>
      </c>
      <c r="F89" s="21">
        <v>24.4</v>
      </c>
      <c r="G89" s="21">
        <f t="shared" si="44"/>
        <v>14.37</v>
      </c>
      <c r="H89" s="21"/>
      <c r="I89" s="21">
        <v>14.37</v>
      </c>
      <c r="J89" s="21"/>
      <c r="K89" s="21"/>
      <c r="L89" s="18">
        <f t="shared" si="35"/>
        <v>254.98</v>
      </c>
      <c r="M89" s="18">
        <v>201.796</v>
      </c>
      <c r="N89" s="18">
        <f t="shared" si="32"/>
        <v>53.1840000000001</v>
      </c>
      <c r="O89" s="21">
        <v>80.78</v>
      </c>
      <c r="P89" s="21">
        <v>219.37</v>
      </c>
      <c r="Q89" s="21">
        <v>48.11</v>
      </c>
      <c r="R89" s="21"/>
      <c r="S89" s="21">
        <v>199.24</v>
      </c>
      <c r="T89" s="18">
        <f t="shared" si="45"/>
        <v>547.5</v>
      </c>
      <c r="U89" s="18">
        <v>337.62</v>
      </c>
      <c r="V89" s="18">
        <f t="shared" si="33"/>
        <v>209.88</v>
      </c>
      <c r="W89" s="18">
        <v>6.42</v>
      </c>
      <c r="X89" s="18">
        <f t="shared" si="25"/>
        <v>808.9</v>
      </c>
      <c r="Y89" s="18">
        <v>545.836</v>
      </c>
      <c r="Z89" s="18">
        <f t="shared" si="34"/>
        <v>263.064</v>
      </c>
      <c r="AA89" s="1"/>
    </row>
    <row r="90" s="3" customFormat="1" customHeight="1" outlineLevel="1" spans="1:27">
      <c r="A90" s="20" t="s">
        <v>117</v>
      </c>
      <c r="B90" s="21">
        <f t="shared" si="43"/>
        <v>1044.11</v>
      </c>
      <c r="C90" s="21">
        <v>717</v>
      </c>
      <c r="D90" s="21">
        <v>327.11</v>
      </c>
      <c r="E90" s="22">
        <v>133.86</v>
      </c>
      <c r="F90" s="21">
        <v>94</v>
      </c>
      <c r="G90" s="21">
        <f t="shared" si="44"/>
        <v>21.37</v>
      </c>
      <c r="H90" s="21">
        <v>4</v>
      </c>
      <c r="I90" s="21">
        <v>17.37</v>
      </c>
      <c r="J90" s="21"/>
      <c r="K90" s="21"/>
      <c r="L90" s="18">
        <f t="shared" si="35"/>
        <v>1293.34</v>
      </c>
      <c r="M90" s="18">
        <v>902.656</v>
      </c>
      <c r="N90" s="18">
        <f t="shared" si="32"/>
        <v>390.684</v>
      </c>
      <c r="O90" s="21">
        <v>244.48</v>
      </c>
      <c r="P90" s="21">
        <v>2704.16</v>
      </c>
      <c r="Q90" s="21">
        <v>325.72</v>
      </c>
      <c r="R90" s="21"/>
      <c r="S90" s="21">
        <v>539.88</v>
      </c>
      <c r="T90" s="18">
        <f t="shared" si="45"/>
        <v>3814.24</v>
      </c>
      <c r="U90" s="18">
        <v>2289.38</v>
      </c>
      <c r="V90" s="18">
        <f t="shared" si="33"/>
        <v>1524.86</v>
      </c>
      <c r="W90" s="18">
        <v>5742.52</v>
      </c>
      <c r="X90" s="18">
        <f t="shared" si="25"/>
        <v>10850.1</v>
      </c>
      <c r="Y90" s="18">
        <v>8934.556</v>
      </c>
      <c r="Z90" s="18">
        <f t="shared" si="34"/>
        <v>1915.544</v>
      </c>
      <c r="AA90" s="1"/>
    </row>
    <row r="91" s="3" customFormat="1" customHeight="1" outlineLevel="1" spans="1:27">
      <c r="A91" s="20" t="s">
        <v>118</v>
      </c>
      <c r="B91" s="21">
        <f t="shared" si="43"/>
        <v>489.91</v>
      </c>
      <c r="C91" s="21">
        <v>316</v>
      </c>
      <c r="D91" s="21">
        <v>173.91</v>
      </c>
      <c r="E91" s="22">
        <v>111.77</v>
      </c>
      <c r="F91" s="21">
        <v>272.505</v>
      </c>
      <c r="G91" s="21">
        <f t="shared" si="44"/>
        <v>23.32</v>
      </c>
      <c r="H91" s="21">
        <v>4</v>
      </c>
      <c r="I91" s="21">
        <v>19.32</v>
      </c>
      <c r="J91" s="21"/>
      <c r="K91" s="21"/>
      <c r="L91" s="18">
        <f t="shared" si="35"/>
        <v>897.505</v>
      </c>
      <c r="M91" s="18">
        <v>766.786</v>
      </c>
      <c r="N91" s="18">
        <f t="shared" si="32"/>
        <v>130.719</v>
      </c>
      <c r="O91" s="21">
        <v>117.58</v>
      </c>
      <c r="P91" s="21">
        <v>750.6</v>
      </c>
      <c r="Q91" s="21">
        <v>214.7</v>
      </c>
      <c r="R91" s="21"/>
      <c r="S91" s="21">
        <v>425.22</v>
      </c>
      <c r="T91" s="18">
        <f t="shared" si="45"/>
        <v>1508.1</v>
      </c>
      <c r="U91" s="18">
        <v>1040.81</v>
      </c>
      <c r="V91" s="18">
        <f t="shared" si="33"/>
        <v>467.29</v>
      </c>
      <c r="W91" s="18">
        <v>1117.67</v>
      </c>
      <c r="X91" s="18">
        <f t="shared" si="25"/>
        <v>3523.275</v>
      </c>
      <c r="Y91" s="18">
        <v>2925.266</v>
      </c>
      <c r="Z91" s="18">
        <f t="shared" si="34"/>
        <v>598.009</v>
      </c>
      <c r="AA91" s="1"/>
    </row>
    <row r="92" s="3" customFormat="1" customHeight="1" outlineLevel="1" spans="1:27">
      <c r="A92" s="20" t="s">
        <v>119</v>
      </c>
      <c r="B92" s="21">
        <f t="shared" si="43"/>
        <v>314.44</v>
      </c>
      <c r="C92" s="21">
        <v>145</v>
      </c>
      <c r="D92" s="21">
        <v>169.44</v>
      </c>
      <c r="E92" s="22">
        <v>119.83</v>
      </c>
      <c r="F92" s="21">
        <v>128.26</v>
      </c>
      <c r="G92" s="21">
        <f t="shared" si="44"/>
        <v>30.37</v>
      </c>
      <c r="H92" s="21"/>
      <c r="I92" s="21">
        <v>30.37</v>
      </c>
      <c r="J92" s="21"/>
      <c r="K92" s="21"/>
      <c r="L92" s="18">
        <f t="shared" si="35"/>
        <v>592.9</v>
      </c>
      <c r="M92" s="18">
        <v>518.81</v>
      </c>
      <c r="N92" s="18">
        <f t="shared" si="32"/>
        <v>74.09</v>
      </c>
      <c r="O92" s="21">
        <v>79.13</v>
      </c>
      <c r="P92" s="21">
        <v>547.06</v>
      </c>
      <c r="Q92" s="21">
        <v>118.1</v>
      </c>
      <c r="R92" s="21"/>
      <c r="S92" s="21">
        <v>356.53</v>
      </c>
      <c r="T92" s="18">
        <f t="shared" si="45"/>
        <v>1100.82</v>
      </c>
      <c r="U92" s="18">
        <v>755.26</v>
      </c>
      <c r="V92" s="18">
        <f t="shared" si="33"/>
        <v>345.56</v>
      </c>
      <c r="W92" s="18">
        <v>261.89</v>
      </c>
      <c r="X92" s="18">
        <f t="shared" si="25"/>
        <v>1955.61</v>
      </c>
      <c r="Y92" s="18">
        <v>1535.96</v>
      </c>
      <c r="Z92" s="18">
        <f t="shared" si="34"/>
        <v>419.65</v>
      </c>
      <c r="AA92" s="1"/>
    </row>
    <row r="93" s="3" customFormat="1" customHeight="1" outlineLevel="1" spans="1:27">
      <c r="A93" s="20" t="s">
        <v>120</v>
      </c>
      <c r="B93" s="21">
        <f t="shared" si="43"/>
        <v>191.9</v>
      </c>
      <c r="C93" s="21">
        <v>90</v>
      </c>
      <c r="D93" s="21">
        <v>101.9</v>
      </c>
      <c r="E93" s="22">
        <v>69.55</v>
      </c>
      <c r="F93" s="21">
        <v>14</v>
      </c>
      <c r="G93" s="21">
        <f t="shared" si="44"/>
        <v>29.36</v>
      </c>
      <c r="H93" s="21">
        <v>4</v>
      </c>
      <c r="I93" s="21">
        <v>20.36</v>
      </c>
      <c r="J93" s="21">
        <v>5</v>
      </c>
      <c r="K93" s="21"/>
      <c r="L93" s="18">
        <f t="shared" si="35"/>
        <v>304.81</v>
      </c>
      <c r="M93" s="18">
        <v>250.686</v>
      </c>
      <c r="N93" s="18">
        <f t="shared" si="32"/>
        <v>54.124</v>
      </c>
      <c r="O93" s="21">
        <v>50.12</v>
      </c>
      <c r="P93" s="21">
        <v>681.85</v>
      </c>
      <c r="Q93" s="21">
        <v>91.73</v>
      </c>
      <c r="R93" s="21"/>
      <c r="S93" s="21">
        <v>280.92</v>
      </c>
      <c r="T93" s="18">
        <f t="shared" si="45"/>
        <v>1104.62</v>
      </c>
      <c r="U93" s="18">
        <v>660.29</v>
      </c>
      <c r="V93" s="18">
        <f t="shared" si="33"/>
        <v>444.33</v>
      </c>
      <c r="W93" s="18">
        <v>334.02</v>
      </c>
      <c r="X93" s="18">
        <f t="shared" si="25"/>
        <v>1743.45</v>
      </c>
      <c r="Y93" s="18">
        <v>1244.996</v>
      </c>
      <c r="Z93" s="18">
        <f t="shared" si="34"/>
        <v>498.454</v>
      </c>
      <c r="AA93" s="1"/>
    </row>
    <row r="94" s="3" customFormat="1" customHeight="1" outlineLevel="1" spans="1:27">
      <c r="A94" s="20" t="s">
        <v>121</v>
      </c>
      <c r="B94" s="21">
        <f t="shared" si="43"/>
        <v>447.62</v>
      </c>
      <c r="C94" s="21">
        <v>288</v>
      </c>
      <c r="D94" s="21">
        <v>159.62</v>
      </c>
      <c r="E94" s="22">
        <v>90.27</v>
      </c>
      <c r="F94" s="21">
        <v>157.36</v>
      </c>
      <c r="G94" s="21">
        <f t="shared" si="44"/>
        <v>27.36</v>
      </c>
      <c r="H94" s="21"/>
      <c r="I94" s="21">
        <v>22.36</v>
      </c>
      <c r="J94" s="21"/>
      <c r="K94" s="21">
        <v>5</v>
      </c>
      <c r="L94" s="18">
        <f t="shared" si="35"/>
        <v>722.61</v>
      </c>
      <c r="M94" s="18">
        <v>581.528</v>
      </c>
      <c r="N94" s="18">
        <f t="shared" si="32"/>
        <v>141.082</v>
      </c>
      <c r="O94" s="21">
        <v>200.93</v>
      </c>
      <c r="P94" s="21">
        <v>408.46</v>
      </c>
      <c r="Q94" s="21">
        <v>175.62</v>
      </c>
      <c r="R94" s="21"/>
      <c r="S94" s="21">
        <v>342.46</v>
      </c>
      <c r="T94" s="18">
        <f t="shared" si="45"/>
        <v>1127.47</v>
      </c>
      <c r="U94" s="18">
        <v>904.57</v>
      </c>
      <c r="V94" s="18">
        <f t="shared" si="33"/>
        <v>222.9</v>
      </c>
      <c r="W94" s="18">
        <v>205.55</v>
      </c>
      <c r="X94" s="18">
        <f t="shared" si="25"/>
        <v>2055.63</v>
      </c>
      <c r="Y94" s="18">
        <v>1691.648</v>
      </c>
      <c r="Z94" s="18">
        <f t="shared" si="34"/>
        <v>363.982</v>
      </c>
      <c r="AA94" s="1"/>
    </row>
    <row r="95" s="3" customFormat="1" customHeight="1" outlineLevel="1" spans="1:27">
      <c r="A95" s="20" t="s">
        <v>122</v>
      </c>
      <c r="B95" s="21">
        <f t="shared" si="43"/>
        <v>455.15</v>
      </c>
      <c r="C95" s="21">
        <v>263</v>
      </c>
      <c r="D95" s="21">
        <v>192.15</v>
      </c>
      <c r="E95" s="22">
        <v>117.68</v>
      </c>
      <c r="F95" s="21">
        <v>9.9</v>
      </c>
      <c r="G95" s="21">
        <f t="shared" si="44"/>
        <v>21.34</v>
      </c>
      <c r="H95" s="21"/>
      <c r="I95" s="21">
        <v>21.34</v>
      </c>
      <c r="J95" s="21"/>
      <c r="K95" s="21"/>
      <c r="L95" s="18">
        <f t="shared" si="35"/>
        <v>604.07</v>
      </c>
      <c r="M95" s="18">
        <v>500.194</v>
      </c>
      <c r="N95" s="18">
        <f t="shared" si="32"/>
        <v>103.876</v>
      </c>
      <c r="O95" s="21">
        <v>147.35</v>
      </c>
      <c r="P95" s="21">
        <v>455.65</v>
      </c>
      <c r="Q95" s="21">
        <v>153.13</v>
      </c>
      <c r="R95" s="21"/>
      <c r="S95" s="21">
        <v>353.11</v>
      </c>
      <c r="T95" s="18">
        <f t="shared" si="45"/>
        <v>1109.24</v>
      </c>
      <c r="U95" s="18">
        <v>737.64</v>
      </c>
      <c r="V95" s="18">
        <f t="shared" si="33"/>
        <v>371.6</v>
      </c>
      <c r="W95" s="18">
        <v>86.72</v>
      </c>
      <c r="X95" s="18">
        <f t="shared" si="25"/>
        <v>1800.03</v>
      </c>
      <c r="Y95" s="18">
        <v>1324.554</v>
      </c>
      <c r="Z95" s="18">
        <f t="shared" si="34"/>
        <v>475.476</v>
      </c>
      <c r="AA95" s="1"/>
    </row>
    <row r="96" s="3" customFormat="1" customHeight="1" outlineLevel="1" spans="1:27">
      <c r="A96" s="20" t="s">
        <v>123</v>
      </c>
      <c r="B96" s="21">
        <f t="shared" si="43"/>
        <v>288.05</v>
      </c>
      <c r="C96" s="21">
        <v>118</v>
      </c>
      <c r="D96" s="21">
        <v>170.05</v>
      </c>
      <c r="E96" s="22">
        <v>88.7</v>
      </c>
      <c r="F96" s="21">
        <v>45.15</v>
      </c>
      <c r="G96" s="21">
        <f t="shared" si="44"/>
        <v>27.38</v>
      </c>
      <c r="H96" s="21"/>
      <c r="I96" s="21">
        <v>27.38</v>
      </c>
      <c r="J96" s="21"/>
      <c r="K96" s="21"/>
      <c r="L96" s="18">
        <f t="shared" si="35"/>
        <v>449.28</v>
      </c>
      <c r="M96" s="18">
        <v>374.76</v>
      </c>
      <c r="N96" s="18">
        <f t="shared" si="32"/>
        <v>74.52</v>
      </c>
      <c r="O96" s="21">
        <v>84.4</v>
      </c>
      <c r="P96" s="21">
        <v>215.13</v>
      </c>
      <c r="Q96" s="21">
        <v>115.68</v>
      </c>
      <c r="R96" s="21">
        <v>7</v>
      </c>
      <c r="S96" s="21">
        <v>389.73</v>
      </c>
      <c r="T96" s="18">
        <f t="shared" si="45"/>
        <v>811.94</v>
      </c>
      <c r="U96" s="18">
        <v>579.75</v>
      </c>
      <c r="V96" s="18">
        <f t="shared" si="33"/>
        <v>232.19</v>
      </c>
      <c r="W96" s="18">
        <v>112.41</v>
      </c>
      <c r="X96" s="18">
        <f t="shared" si="25"/>
        <v>1373.63</v>
      </c>
      <c r="Y96" s="18">
        <v>1066.92</v>
      </c>
      <c r="Z96" s="18">
        <f t="shared" si="34"/>
        <v>306.71</v>
      </c>
      <c r="AA96" s="1"/>
    </row>
    <row r="97" s="3" customFormat="1" customHeight="1" outlineLevel="1" spans="1:27">
      <c r="A97" s="20" t="s">
        <v>124</v>
      </c>
      <c r="B97" s="21">
        <f t="shared" si="43"/>
        <v>326.61</v>
      </c>
      <c r="C97" s="21">
        <v>140</v>
      </c>
      <c r="D97" s="21">
        <v>186.61</v>
      </c>
      <c r="E97" s="22">
        <v>71.55</v>
      </c>
      <c r="F97" s="21">
        <v>139.34</v>
      </c>
      <c r="G97" s="21">
        <f t="shared" si="44"/>
        <v>41.33</v>
      </c>
      <c r="H97" s="21"/>
      <c r="I97" s="21">
        <v>31.33</v>
      </c>
      <c r="J97" s="21">
        <v>5</v>
      </c>
      <c r="K97" s="21">
        <v>5</v>
      </c>
      <c r="L97" s="18">
        <f t="shared" si="35"/>
        <v>578.83</v>
      </c>
      <c r="M97" s="18">
        <v>485.844</v>
      </c>
      <c r="N97" s="18">
        <f t="shared" si="32"/>
        <v>92.986</v>
      </c>
      <c r="O97" s="21">
        <v>81.64</v>
      </c>
      <c r="P97" s="21">
        <v>368.72</v>
      </c>
      <c r="Q97" s="21">
        <v>100.4</v>
      </c>
      <c r="R97" s="21">
        <v>14</v>
      </c>
      <c r="S97" s="21">
        <v>346.33</v>
      </c>
      <c r="T97" s="18">
        <f t="shared" si="45"/>
        <v>911.09</v>
      </c>
      <c r="U97" s="18">
        <v>547.73</v>
      </c>
      <c r="V97" s="18">
        <f t="shared" si="33"/>
        <v>363.36</v>
      </c>
      <c r="W97" s="18">
        <v>38.54</v>
      </c>
      <c r="X97" s="18">
        <f t="shared" si="25"/>
        <v>1528.46</v>
      </c>
      <c r="Y97" s="18">
        <v>1072.114</v>
      </c>
      <c r="Z97" s="18">
        <f t="shared" si="34"/>
        <v>456.346</v>
      </c>
      <c r="AA97" s="1"/>
    </row>
    <row r="98" s="3" customFormat="1" customHeight="1" outlineLevel="1" spans="1:27">
      <c r="A98" s="20" t="s">
        <v>125</v>
      </c>
      <c r="B98" s="21">
        <f t="shared" si="43"/>
        <v>189.41</v>
      </c>
      <c r="C98" s="21">
        <v>118</v>
      </c>
      <c r="D98" s="21">
        <v>71.41</v>
      </c>
      <c r="E98" s="22">
        <v>72</v>
      </c>
      <c r="F98" s="21">
        <v>48.84</v>
      </c>
      <c r="G98" s="21">
        <f t="shared" si="44"/>
        <v>29.38</v>
      </c>
      <c r="H98" s="21"/>
      <c r="I98" s="21">
        <v>24.38</v>
      </c>
      <c r="J98" s="21">
        <v>5</v>
      </c>
      <c r="K98" s="21"/>
      <c r="L98" s="18">
        <f t="shared" si="35"/>
        <v>339.63</v>
      </c>
      <c r="M98" s="18">
        <v>257.252</v>
      </c>
      <c r="N98" s="18">
        <f t="shared" si="32"/>
        <v>82.378</v>
      </c>
      <c r="O98" s="21">
        <v>53.83</v>
      </c>
      <c r="P98" s="21">
        <v>224.22</v>
      </c>
      <c r="Q98" s="21">
        <v>54.79</v>
      </c>
      <c r="R98" s="21"/>
      <c r="S98" s="21">
        <v>312.83</v>
      </c>
      <c r="T98" s="18">
        <f t="shared" si="45"/>
        <v>645.67</v>
      </c>
      <c r="U98" s="18">
        <v>497.81</v>
      </c>
      <c r="V98" s="18">
        <f t="shared" si="33"/>
        <v>147.86</v>
      </c>
      <c r="W98" s="18">
        <v>25.69</v>
      </c>
      <c r="X98" s="18">
        <f t="shared" si="25"/>
        <v>1010.99</v>
      </c>
      <c r="Y98" s="18">
        <v>780.752</v>
      </c>
      <c r="Z98" s="18">
        <f t="shared" si="34"/>
        <v>230.238</v>
      </c>
      <c r="AA98" s="1"/>
    </row>
    <row r="99" s="3" customFormat="1" customHeight="1" outlineLevel="1" spans="1:27">
      <c r="A99" s="20" t="s">
        <v>126</v>
      </c>
      <c r="B99" s="21">
        <f t="shared" si="43"/>
        <v>363.81</v>
      </c>
      <c r="C99" s="21">
        <v>188</v>
      </c>
      <c r="D99" s="21">
        <v>175.81</v>
      </c>
      <c r="E99" s="22">
        <v>80.31</v>
      </c>
      <c r="F99" s="21">
        <v>26.95</v>
      </c>
      <c r="G99" s="21">
        <f t="shared" si="44"/>
        <v>31.34</v>
      </c>
      <c r="H99" s="21"/>
      <c r="I99" s="21">
        <v>21.34</v>
      </c>
      <c r="J99" s="21">
        <v>5</v>
      </c>
      <c r="K99" s="21">
        <v>5</v>
      </c>
      <c r="L99" s="18">
        <f t="shared" si="35"/>
        <v>502.41</v>
      </c>
      <c r="M99" s="18">
        <v>411.044</v>
      </c>
      <c r="N99" s="18">
        <f t="shared" si="32"/>
        <v>91.366</v>
      </c>
      <c r="O99" s="21">
        <v>146.92</v>
      </c>
      <c r="P99" s="21">
        <v>253.18</v>
      </c>
      <c r="Q99" s="21">
        <v>75.09</v>
      </c>
      <c r="R99" s="21"/>
      <c r="S99" s="21">
        <v>223.82</v>
      </c>
      <c r="T99" s="18">
        <f t="shared" si="45"/>
        <v>699.01</v>
      </c>
      <c r="U99" s="18">
        <v>498.97</v>
      </c>
      <c r="V99" s="18">
        <f t="shared" si="33"/>
        <v>200.04</v>
      </c>
      <c r="W99" s="18">
        <v>28.91</v>
      </c>
      <c r="X99" s="18">
        <f t="shared" si="25"/>
        <v>1230.33</v>
      </c>
      <c r="Y99" s="18">
        <v>938.924</v>
      </c>
      <c r="Z99" s="18">
        <f t="shared" si="34"/>
        <v>291.406</v>
      </c>
      <c r="AA99" s="1"/>
    </row>
    <row r="100" s="3" customFormat="1" customHeight="1" outlineLevel="1" spans="1:27">
      <c r="A100" s="20" t="s">
        <v>127</v>
      </c>
      <c r="B100" s="21">
        <f t="shared" si="43"/>
        <v>179.21</v>
      </c>
      <c r="C100" s="21">
        <v>65</v>
      </c>
      <c r="D100" s="21">
        <v>114.21</v>
      </c>
      <c r="E100" s="22">
        <v>13.37</v>
      </c>
      <c r="F100" s="21">
        <v>15.4</v>
      </c>
      <c r="G100" s="21">
        <f t="shared" si="44"/>
        <v>18.33</v>
      </c>
      <c r="H100" s="21"/>
      <c r="I100" s="21">
        <v>18.33</v>
      </c>
      <c r="J100" s="21"/>
      <c r="K100" s="21"/>
      <c r="L100" s="18">
        <f t="shared" si="35"/>
        <v>226.31</v>
      </c>
      <c r="M100" s="18">
        <v>192.138</v>
      </c>
      <c r="N100" s="18">
        <f t="shared" si="32"/>
        <v>34.172</v>
      </c>
      <c r="O100" s="21">
        <v>62.16</v>
      </c>
      <c r="P100" s="21">
        <v>183.69</v>
      </c>
      <c r="Q100" s="21">
        <v>51.81</v>
      </c>
      <c r="R100" s="21"/>
      <c r="S100" s="21">
        <v>284.48</v>
      </c>
      <c r="T100" s="18">
        <f t="shared" si="45"/>
        <v>582.14</v>
      </c>
      <c r="U100" s="18">
        <v>366.28</v>
      </c>
      <c r="V100" s="18">
        <f t="shared" si="33"/>
        <v>215.86</v>
      </c>
      <c r="W100" s="18">
        <v>125.26</v>
      </c>
      <c r="X100" s="18">
        <f t="shared" si="25"/>
        <v>933.71</v>
      </c>
      <c r="Y100" s="18">
        <v>683.678</v>
      </c>
      <c r="Z100" s="18">
        <f t="shared" si="34"/>
        <v>250.032</v>
      </c>
      <c r="AA100" s="1"/>
    </row>
    <row r="101" s="3" customFormat="1" customHeight="1" outlineLevel="1" spans="1:27">
      <c r="A101" s="60" t="s">
        <v>128</v>
      </c>
      <c r="B101" s="21">
        <f t="shared" si="43"/>
        <v>8</v>
      </c>
      <c r="C101" s="21">
        <v>8</v>
      </c>
      <c r="D101" s="21"/>
      <c r="E101" s="22">
        <v>0.91</v>
      </c>
      <c r="F101" s="21">
        <v>0</v>
      </c>
      <c r="G101" s="21">
        <f t="shared" si="44"/>
        <v>0</v>
      </c>
      <c r="H101" s="21"/>
      <c r="I101" s="21"/>
      <c r="J101" s="21"/>
      <c r="K101" s="21"/>
      <c r="L101" s="18">
        <f t="shared" si="35"/>
        <v>8.91</v>
      </c>
      <c r="M101" s="18">
        <v>7.96</v>
      </c>
      <c r="N101" s="18">
        <f t="shared" si="32"/>
        <v>0.95</v>
      </c>
      <c r="O101" s="21">
        <v>0</v>
      </c>
      <c r="P101" s="21">
        <v>0</v>
      </c>
      <c r="Q101" s="21"/>
      <c r="R101" s="21"/>
      <c r="S101" s="21">
        <v>0</v>
      </c>
      <c r="T101" s="18">
        <f t="shared" si="45"/>
        <v>0</v>
      </c>
      <c r="U101" s="18">
        <v>0</v>
      </c>
      <c r="V101" s="18">
        <f t="shared" si="33"/>
        <v>0</v>
      </c>
      <c r="W101" s="18">
        <v>0</v>
      </c>
      <c r="X101" s="18">
        <f t="shared" si="25"/>
        <v>8.91</v>
      </c>
      <c r="Y101" s="18">
        <v>7.96</v>
      </c>
      <c r="Z101" s="18">
        <f t="shared" si="34"/>
        <v>0.95</v>
      </c>
      <c r="AA101" s="1"/>
    </row>
    <row r="102" s="1" customFormat="1" customHeight="1" spans="1:26">
      <c r="A102" s="17" t="s">
        <v>129</v>
      </c>
      <c r="B102" s="18">
        <f t="shared" ref="B102:K102" si="46">SUM(B103:B159)</f>
        <v>2754</v>
      </c>
      <c r="C102" s="18">
        <f t="shared" si="46"/>
        <v>2754</v>
      </c>
      <c r="D102" s="18">
        <f t="shared" si="46"/>
        <v>0</v>
      </c>
      <c r="E102" s="59">
        <f t="shared" si="46"/>
        <v>807.99</v>
      </c>
      <c r="F102" s="18">
        <f t="shared" si="46"/>
        <v>460.045</v>
      </c>
      <c r="G102" s="18">
        <f t="shared" si="46"/>
        <v>108.5</v>
      </c>
      <c r="H102" s="18">
        <f t="shared" si="46"/>
        <v>12</v>
      </c>
      <c r="I102" s="18">
        <f t="shared" si="46"/>
        <v>0</v>
      </c>
      <c r="J102" s="18">
        <f t="shared" si="46"/>
        <v>35.1</v>
      </c>
      <c r="K102" s="18">
        <f t="shared" si="46"/>
        <v>61.4</v>
      </c>
      <c r="L102" s="18">
        <f t="shared" si="35"/>
        <v>4130.535</v>
      </c>
      <c r="M102" s="18">
        <v>3496.23</v>
      </c>
      <c r="N102" s="18">
        <f t="shared" si="32"/>
        <v>634.305</v>
      </c>
      <c r="O102" s="18">
        <f t="shared" ref="O102:T102" si="47">SUM(O103:O159)</f>
        <v>303.5</v>
      </c>
      <c r="P102" s="18">
        <f t="shared" si="47"/>
        <v>5431.14</v>
      </c>
      <c r="Q102" s="18">
        <f t="shared" si="47"/>
        <v>1455.76</v>
      </c>
      <c r="R102" s="18">
        <f t="shared" si="47"/>
        <v>41</v>
      </c>
      <c r="S102" s="18">
        <f t="shared" si="47"/>
        <v>1861.25</v>
      </c>
      <c r="T102" s="18">
        <f t="shared" si="47"/>
        <v>9092.65</v>
      </c>
      <c r="U102" s="18">
        <v>5612.74</v>
      </c>
      <c r="V102" s="18">
        <f t="shared" si="33"/>
        <v>3479.91</v>
      </c>
      <c r="W102" s="18">
        <f>SUM(W103:W159)</f>
        <v>3861.95</v>
      </c>
      <c r="X102" s="18">
        <f t="shared" si="25"/>
        <v>17085.135</v>
      </c>
      <c r="Y102" s="18">
        <v>12970.92</v>
      </c>
      <c r="Z102" s="18">
        <f t="shared" si="34"/>
        <v>4114.215</v>
      </c>
    </row>
    <row r="103" s="3" customFormat="1" customHeight="1" outlineLevel="1" spans="1:27">
      <c r="A103" s="61" t="s">
        <v>130</v>
      </c>
      <c r="B103" s="21">
        <f t="shared" ref="B103:B159" si="48">C103+D103</f>
        <v>9</v>
      </c>
      <c r="C103" s="62">
        <v>9</v>
      </c>
      <c r="D103" s="62"/>
      <c r="E103" s="22">
        <v>1.98</v>
      </c>
      <c r="F103" s="21">
        <v>0</v>
      </c>
      <c r="G103" s="21">
        <f t="shared" ref="G103:G159" si="49">SUM(H103:K103)</f>
        <v>0</v>
      </c>
      <c r="H103" s="21"/>
      <c r="I103" s="21"/>
      <c r="J103" s="21"/>
      <c r="K103" s="21"/>
      <c r="L103" s="18">
        <f t="shared" si="35"/>
        <v>10.98</v>
      </c>
      <c r="M103" s="18">
        <v>10.12</v>
      </c>
      <c r="N103" s="18">
        <f t="shared" si="32"/>
        <v>0.860000000000001</v>
      </c>
      <c r="O103" s="21">
        <v>0.29</v>
      </c>
      <c r="P103" s="21">
        <v>12.38</v>
      </c>
      <c r="Q103" s="67">
        <v>32.33</v>
      </c>
      <c r="R103" s="21"/>
      <c r="S103" s="21">
        <v>14.4</v>
      </c>
      <c r="T103" s="18">
        <f t="shared" ref="T103:T159" si="50">SUM(O103:S103)</f>
        <v>59.4</v>
      </c>
      <c r="U103" s="18">
        <v>44.84</v>
      </c>
      <c r="V103" s="18">
        <f t="shared" si="33"/>
        <v>14.56</v>
      </c>
      <c r="W103" s="18">
        <v>25.69</v>
      </c>
      <c r="X103" s="18">
        <f t="shared" si="25"/>
        <v>96.07</v>
      </c>
      <c r="Y103" s="18">
        <v>80.65</v>
      </c>
      <c r="Z103" s="18">
        <f t="shared" si="34"/>
        <v>15.42</v>
      </c>
      <c r="AA103" s="1"/>
    </row>
    <row r="104" s="3" customFormat="1" customHeight="1" outlineLevel="1" spans="1:27">
      <c r="A104" s="61" t="s">
        <v>131</v>
      </c>
      <c r="B104" s="21">
        <f t="shared" si="48"/>
        <v>26</v>
      </c>
      <c r="C104" s="62">
        <v>26</v>
      </c>
      <c r="D104" s="62"/>
      <c r="E104" s="22">
        <v>8.57</v>
      </c>
      <c r="F104" s="21">
        <v>4.59</v>
      </c>
      <c r="G104" s="21">
        <f t="shared" si="49"/>
        <v>0</v>
      </c>
      <c r="H104" s="21"/>
      <c r="I104" s="21"/>
      <c r="J104" s="21"/>
      <c r="K104" s="21"/>
      <c r="L104" s="18">
        <f t="shared" si="35"/>
        <v>39.16</v>
      </c>
      <c r="M104" s="18">
        <v>35.26</v>
      </c>
      <c r="N104" s="18">
        <f t="shared" si="32"/>
        <v>3.9</v>
      </c>
      <c r="O104" s="21">
        <v>2.53</v>
      </c>
      <c r="P104" s="21">
        <v>62.96</v>
      </c>
      <c r="Q104" s="67">
        <v>25.92</v>
      </c>
      <c r="R104" s="21"/>
      <c r="S104" s="21">
        <v>60</v>
      </c>
      <c r="T104" s="18">
        <f t="shared" si="50"/>
        <v>151.41</v>
      </c>
      <c r="U104" s="18">
        <v>89.58</v>
      </c>
      <c r="V104" s="18">
        <f t="shared" si="33"/>
        <v>61.83</v>
      </c>
      <c r="W104" s="18">
        <v>0</v>
      </c>
      <c r="X104" s="18">
        <f t="shared" si="25"/>
        <v>190.57</v>
      </c>
      <c r="Y104" s="18">
        <v>124.84</v>
      </c>
      <c r="Z104" s="18">
        <f t="shared" si="34"/>
        <v>65.73</v>
      </c>
      <c r="AA104" s="1"/>
    </row>
    <row r="105" s="3" customFormat="1" customHeight="1" outlineLevel="1" spans="1:27">
      <c r="A105" s="61" t="s">
        <v>132</v>
      </c>
      <c r="B105" s="21">
        <f t="shared" si="48"/>
        <v>25</v>
      </c>
      <c r="C105" s="62">
        <v>25</v>
      </c>
      <c r="D105" s="62"/>
      <c r="E105" s="22">
        <v>8.09</v>
      </c>
      <c r="F105" s="21">
        <v>13.7</v>
      </c>
      <c r="G105" s="21">
        <f t="shared" si="49"/>
        <v>0</v>
      </c>
      <c r="H105" s="21"/>
      <c r="I105" s="21"/>
      <c r="J105" s="21"/>
      <c r="K105" s="21"/>
      <c r="L105" s="18">
        <f t="shared" si="35"/>
        <v>46.79</v>
      </c>
      <c r="M105" s="18">
        <v>40.35</v>
      </c>
      <c r="N105" s="18">
        <f t="shared" si="32"/>
        <v>6.44</v>
      </c>
      <c r="O105" s="21">
        <v>17.05</v>
      </c>
      <c r="P105" s="21">
        <v>46.39</v>
      </c>
      <c r="Q105" s="67">
        <v>23.48</v>
      </c>
      <c r="R105" s="21"/>
      <c r="S105" s="21">
        <v>38.02</v>
      </c>
      <c r="T105" s="18">
        <f t="shared" si="50"/>
        <v>124.94</v>
      </c>
      <c r="U105" s="18">
        <v>75.08</v>
      </c>
      <c r="V105" s="18">
        <f t="shared" si="33"/>
        <v>49.86</v>
      </c>
      <c r="W105" s="18">
        <v>86.72</v>
      </c>
      <c r="X105" s="18">
        <f t="shared" si="25"/>
        <v>258.45</v>
      </c>
      <c r="Y105" s="18">
        <v>202.15</v>
      </c>
      <c r="Z105" s="18">
        <f t="shared" si="34"/>
        <v>56.3</v>
      </c>
      <c r="AA105" s="1"/>
    </row>
    <row r="106" s="3" customFormat="1" customHeight="1" outlineLevel="1" spans="1:27">
      <c r="A106" s="61" t="s">
        <v>133</v>
      </c>
      <c r="B106" s="21">
        <f t="shared" si="48"/>
        <v>16</v>
      </c>
      <c r="C106" s="62">
        <v>16</v>
      </c>
      <c r="D106" s="62"/>
      <c r="E106" s="22">
        <v>4.36</v>
      </c>
      <c r="F106" s="21">
        <v>0</v>
      </c>
      <c r="G106" s="21">
        <f t="shared" si="49"/>
        <v>0</v>
      </c>
      <c r="H106" s="21"/>
      <c r="I106" s="21"/>
      <c r="J106" s="21"/>
      <c r="K106" s="21"/>
      <c r="L106" s="18">
        <f t="shared" si="35"/>
        <v>20.36</v>
      </c>
      <c r="M106" s="18">
        <v>17.73</v>
      </c>
      <c r="N106" s="18">
        <f t="shared" si="32"/>
        <v>2.63</v>
      </c>
      <c r="O106" s="21">
        <v>1.12</v>
      </c>
      <c r="P106" s="21">
        <v>32.73</v>
      </c>
      <c r="Q106" s="67">
        <v>15.19</v>
      </c>
      <c r="R106" s="21">
        <v>7</v>
      </c>
      <c r="S106" s="21">
        <v>20.97</v>
      </c>
      <c r="T106" s="18">
        <f t="shared" si="50"/>
        <v>77.01</v>
      </c>
      <c r="U106" s="18">
        <v>48.06</v>
      </c>
      <c r="V106" s="18">
        <f t="shared" si="33"/>
        <v>28.95</v>
      </c>
      <c r="W106" s="18">
        <v>38.54</v>
      </c>
      <c r="X106" s="18">
        <f t="shared" si="25"/>
        <v>135.91</v>
      </c>
      <c r="Y106" s="18">
        <v>104.33</v>
      </c>
      <c r="Z106" s="18">
        <f t="shared" si="34"/>
        <v>31.58</v>
      </c>
      <c r="AA106" s="1"/>
    </row>
    <row r="107" s="3" customFormat="1" customHeight="1" outlineLevel="1" spans="1:27">
      <c r="A107" s="61" t="s">
        <v>134</v>
      </c>
      <c r="B107" s="21">
        <f t="shared" si="48"/>
        <v>16</v>
      </c>
      <c r="C107" s="62">
        <v>16</v>
      </c>
      <c r="D107" s="62"/>
      <c r="E107" s="22">
        <v>4.19</v>
      </c>
      <c r="F107" s="21">
        <v>18</v>
      </c>
      <c r="G107" s="21">
        <f t="shared" si="49"/>
        <v>0</v>
      </c>
      <c r="H107" s="21"/>
      <c r="I107" s="21"/>
      <c r="J107" s="21"/>
      <c r="K107" s="21"/>
      <c r="L107" s="18">
        <f t="shared" si="35"/>
        <v>38.19</v>
      </c>
      <c r="M107" s="18">
        <v>17.67</v>
      </c>
      <c r="N107" s="18">
        <f t="shared" si="32"/>
        <v>20.52</v>
      </c>
      <c r="O107" s="21">
        <v>2.53</v>
      </c>
      <c r="P107" s="21">
        <v>51.95</v>
      </c>
      <c r="Q107" s="67">
        <v>13.48</v>
      </c>
      <c r="R107" s="21"/>
      <c r="S107" s="21">
        <v>19.86</v>
      </c>
      <c r="T107" s="18">
        <f t="shared" si="50"/>
        <v>87.82</v>
      </c>
      <c r="U107" s="18">
        <v>53.84</v>
      </c>
      <c r="V107" s="18">
        <f t="shared" si="33"/>
        <v>33.98</v>
      </c>
      <c r="W107" s="18">
        <v>0</v>
      </c>
      <c r="X107" s="18">
        <f t="shared" si="25"/>
        <v>126.01</v>
      </c>
      <c r="Y107" s="18">
        <v>71.51</v>
      </c>
      <c r="Z107" s="18">
        <f t="shared" si="34"/>
        <v>54.5</v>
      </c>
      <c r="AA107" s="1"/>
    </row>
    <row r="108" s="3" customFormat="1" customHeight="1" outlineLevel="1" spans="1:27">
      <c r="A108" s="61" t="s">
        <v>135</v>
      </c>
      <c r="B108" s="21">
        <f t="shared" si="48"/>
        <v>27</v>
      </c>
      <c r="C108" s="62">
        <v>27</v>
      </c>
      <c r="D108" s="62"/>
      <c r="E108" s="22">
        <v>8.31</v>
      </c>
      <c r="F108" s="21">
        <v>9.2</v>
      </c>
      <c r="G108" s="21">
        <f t="shared" si="49"/>
        <v>5</v>
      </c>
      <c r="H108" s="21"/>
      <c r="I108" s="21"/>
      <c r="J108" s="21">
        <v>5</v>
      </c>
      <c r="K108" s="21"/>
      <c r="L108" s="18">
        <f t="shared" si="35"/>
        <v>49.51</v>
      </c>
      <c r="M108" s="18">
        <v>41.87</v>
      </c>
      <c r="N108" s="18">
        <f t="shared" si="32"/>
        <v>7.64000000000001</v>
      </c>
      <c r="O108" s="21">
        <v>2.28</v>
      </c>
      <c r="P108" s="21">
        <v>46.06</v>
      </c>
      <c r="Q108" s="67">
        <v>12.51</v>
      </c>
      <c r="R108" s="21">
        <v>7</v>
      </c>
      <c r="S108" s="21">
        <v>24.65</v>
      </c>
      <c r="T108" s="18">
        <f t="shared" si="50"/>
        <v>92.5</v>
      </c>
      <c r="U108" s="18">
        <v>53.32</v>
      </c>
      <c r="V108" s="18">
        <f t="shared" si="33"/>
        <v>39.18</v>
      </c>
      <c r="W108" s="18">
        <v>0</v>
      </c>
      <c r="X108" s="18">
        <f t="shared" si="25"/>
        <v>142.01</v>
      </c>
      <c r="Y108" s="18">
        <v>95.19</v>
      </c>
      <c r="Z108" s="18">
        <f t="shared" si="34"/>
        <v>46.82</v>
      </c>
      <c r="AA108" s="1"/>
    </row>
    <row r="109" s="3" customFormat="1" customHeight="1" outlineLevel="1" spans="1:27">
      <c r="A109" s="61" t="s">
        <v>136</v>
      </c>
      <c r="B109" s="21">
        <f t="shared" si="48"/>
        <v>16</v>
      </c>
      <c r="C109" s="62">
        <v>16</v>
      </c>
      <c r="D109" s="62"/>
      <c r="E109" s="22">
        <v>4.23</v>
      </c>
      <c r="F109" s="21">
        <v>0</v>
      </c>
      <c r="G109" s="21">
        <f t="shared" si="49"/>
        <v>0</v>
      </c>
      <c r="H109" s="21"/>
      <c r="I109" s="21"/>
      <c r="J109" s="21"/>
      <c r="K109" s="21"/>
      <c r="L109" s="18">
        <f t="shared" si="35"/>
        <v>20.23</v>
      </c>
      <c r="M109" s="18">
        <v>17.69</v>
      </c>
      <c r="N109" s="18">
        <f t="shared" si="32"/>
        <v>2.54</v>
      </c>
      <c r="O109" s="21">
        <v>1.49</v>
      </c>
      <c r="P109" s="21">
        <v>22.76</v>
      </c>
      <c r="Q109" s="67">
        <v>13.93</v>
      </c>
      <c r="R109" s="21"/>
      <c r="S109" s="21">
        <v>18.07</v>
      </c>
      <c r="T109" s="18">
        <f t="shared" si="50"/>
        <v>56.25</v>
      </c>
      <c r="U109" s="18">
        <v>39.04</v>
      </c>
      <c r="V109" s="18">
        <f t="shared" si="33"/>
        <v>17.21</v>
      </c>
      <c r="W109" s="18">
        <v>0</v>
      </c>
      <c r="X109" s="18">
        <f t="shared" si="25"/>
        <v>76.48</v>
      </c>
      <c r="Y109" s="18">
        <v>56.73</v>
      </c>
      <c r="Z109" s="18">
        <f t="shared" si="34"/>
        <v>19.75</v>
      </c>
      <c r="AA109" s="1"/>
    </row>
    <row r="110" s="3" customFormat="1" customHeight="1" outlineLevel="1" spans="1:27">
      <c r="A110" s="61" t="s">
        <v>137</v>
      </c>
      <c r="B110" s="21">
        <f t="shared" si="48"/>
        <v>16</v>
      </c>
      <c r="C110" s="62">
        <v>16</v>
      </c>
      <c r="D110" s="62"/>
      <c r="E110" s="22">
        <v>4.45</v>
      </c>
      <c r="F110" s="21">
        <v>10.97</v>
      </c>
      <c r="G110" s="21">
        <f t="shared" si="49"/>
        <v>0</v>
      </c>
      <c r="H110" s="21"/>
      <c r="I110" s="21"/>
      <c r="J110" s="21"/>
      <c r="K110" s="21"/>
      <c r="L110" s="18">
        <f t="shared" si="35"/>
        <v>31.42</v>
      </c>
      <c r="M110" s="18">
        <v>25.49</v>
      </c>
      <c r="N110" s="18">
        <f t="shared" si="32"/>
        <v>5.93</v>
      </c>
      <c r="O110" s="21">
        <v>1.2</v>
      </c>
      <c r="P110" s="21">
        <v>26.1</v>
      </c>
      <c r="Q110" s="67">
        <v>38.59</v>
      </c>
      <c r="R110" s="21"/>
      <c r="S110" s="21">
        <v>19.47</v>
      </c>
      <c r="T110" s="18">
        <f t="shared" si="50"/>
        <v>85.36</v>
      </c>
      <c r="U110" s="18">
        <v>50.19</v>
      </c>
      <c r="V110" s="18">
        <f t="shared" si="33"/>
        <v>35.17</v>
      </c>
      <c r="W110" s="18">
        <v>0</v>
      </c>
      <c r="X110" s="18">
        <f t="shared" si="25"/>
        <v>116.78</v>
      </c>
      <c r="Y110" s="18">
        <v>75.68</v>
      </c>
      <c r="Z110" s="18">
        <f t="shared" si="34"/>
        <v>41.1</v>
      </c>
      <c r="AA110" s="1"/>
    </row>
    <row r="111" s="3" customFormat="1" customHeight="1" outlineLevel="1" spans="1:27">
      <c r="A111" s="61" t="s">
        <v>138</v>
      </c>
      <c r="B111" s="21">
        <f t="shared" si="48"/>
        <v>20</v>
      </c>
      <c r="C111" s="62">
        <v>20</v>
      </c>
      <c r="D111" s="62"/>
      <c r="E111" s="22">
        <v>9.04</v>
      </c>
      <c r="F111" s="21">
        <v>0</v>
      </c>
      <c r="G111" s="21">
        <f t="shared" si="49"/>
        <v>0</v>
      </c>
      <c r="H111" s="21"/>
      <c r="I111" s="21"/>
      <c r="J111" s="21"/>
      <c r="K111" s="21"/>
      <c r="L111" s="18">
        <f t="shared" si="35"/>
        <v>29.04</v>
      </c>
      <c r="M111" s="18">
        <v>24.45</v>
      </c>
      <c r="N111" s="18">
        <f t="shared" si="32"/>
        <v>4.59</v>
      </c>
      <c r="O111" s="21">
        <v>2.32</v>
      </c>
      <c r="P111" s="21">
        <v>35.81</v>
      </c>
      <c r="Q111" s="67">
        <v>15.01</v>
      </c>
      <c r="R111" s="21"/>
      <c r="S111" s="21">
        <v>71.93</v>
      </c>
      <c r="T111" s="18">
        <f t="shared" si="50"/>
        <v>125.07</v>
      </c>
      <c r="U111" s="18">
        <v>58.63</v>
      </c>
      <c r="V111" s="18">
        <f t="shared" si="33"/>
        <v>66.44</v>
      </c>
      <c r="W111" s="18">
        <v>0</v>
      </c>
      <c r="X111" s="18">
        <f t="shared" si="25"/>
        <v>154.11</v>
      </c>
      <c r="Y111" s="18">
        <v>83.08</v>
      </c>
      <c r="Z111" s="18">
        <f t="shared" si="34"/>
        <v>71.03</v>
      </c>
      <c r="AA111" s="1"/>
    </row>
    <row r="112" s="3" customFormat="1" customHeight="1" outlineLevel="1" spans="1:27">
      <c r="A112" s="61" t="s">
        <v>139</v>
      </c>
      <c r="B112" s="21">
        <f t="shared" si="48"/>
        <v>21</v>
      </c>
      <c r="C112" s="62">
        <v>21</v>
      </c>
      <c r="D112" s="62"/>
      <c r="E112" s="22">
        <v>7.77</v>
      </c>
      <c r="F112" s="21">
        <v>4.5</v>
      </c>
      <c r="G112" s="21">
        <f t="shared" si="49"/>
        <v>0</v>
      </c>
      <c r="H112" s="21"/>
      <c r="I112" s="21"/>
      <c r="J112" s="21"/>
      <c r="K112" s="21"/>
      <c r="L112" s="18">
        <f t="shared" si="35"/>
        <v>33.27</v>
      </c>
      <c r="M112" s="18">
        <v>29.35</v>
      </c>
      <c r="N112" s="18">
        <f t="shared" si="32"/>
        <v>3.91999999999999</v>
      </c>
      <c r="O112" s="21">
        <v>2.48</v>
      </c>
      <c r="P112" s="21">
        <v>94.39</v>
      </c>
      <c r="Q112" s="67">
        <v>11.14</v>
      </c>
      <c r="R112" s="21"/>
      <c r="S112" s="21">
        <v>27.28</v>
      </c>
      <c r="T112" s="18">
        <f t="shared" si="50"/>
        <v>135.29</v>
      </c>
      <c r="U112" s="18">
        <v>83.22</v>
      </c>
      <c r="V112" s="18">
        <f t="shared" si="33"/>
        <v>52.07</v>
      </c>
      <c r="W112" s="18">
        <v>0</v>
      </c>
      <c r="X112" s="18">
        <f t="shared" si="25"/>
        <v>168.56</v>
      </c>
      <c r="Y112" s="18">
        <v>112.57</v>
      </c>
      <c r="Z112" s="18">
        <f t="shared" si="34"/>
        <v>55.99</v>
      </c>
      <c r="AA112" s="1"/>
    </row>
    <row r="113" s="3" customFormat="1" customHeight="1" outlineLevel="1" spans="1:27">
      <c r="A113" s="61" t="s">
        <v>140</v>
      </c>
      <c r="B113" s="21">
        <f t="shared" si="48"/>
        <v>33</v>
      </c>
      <c r="C113" s="62">
        <v>33</v>
      </c>
      <c r="D113" s="62"/>
      <c r="E113" s="22">
        <v>16.97</v>
      </c>
      <c r="F113" s="21">
        <v>8.6</v>
      </c>
      <c r="G113" s="21">
        <f t="shared" si="49"/>
        <v>0</v>
      </c>
      <c r="H113" s="21"/>
      <c r="I113" s="21"/>
      <c r="J113" s="21"/>
      <c r="K113" s="21"/>
      <c r="L113" s="18">
        <f t="shared" si="35"/>
        <v>58.57</v>
      </c>
      <c r="M113" s="18">
        <v>49.35</v>
      </c>
      <c r="N113" s="18">
        <f t="shared" si="32"/>
        <v>9.22</v>
      </c>
      <c r="O113" s="21">
        <v>3.64</v>
      </c>
      <c r="P113" s="21">
        <v>47.12</v>
      </c>
      <c r="Q113" s="67">
        <v>25.72</v>
      </c>
      <c r="R113" s="21"/>
      <c r="S113" s="21">
        <v>44.33</v>
      </c>
      <c r="T113" s="18">
        <f t="shared" si="50"/>
        <v>120.81</v>
      </c>
      <c r="U113" s="18">
        <v>69.07</v>
      </c>
      <c r="V113" s="18">
        <f t="shared" si="33"/>
        <v>51.74</v>
      </c>
      <c r="W113" s="18">
        <v>674.46</v>
      </c>
      <c r="X113" s="18">
        <f t="shared" si="25"/>
        <v>853.84</v>
      </c>
      <c r="Y113" s="18">
        <v>792.88</v>
      </c>
      <c r="Z113" s="18">
        <f t="shared" si="34"/>
        <v>60.96</v>
      </c>
      <c r="AA113" s="1"/>
    </row>
    <row r="114" s="3" customFormat="1" customHeight="1" outlineLevel="1" spans="1:27">
      <c r="A114" s="61" t="s">
        <v>141</v>
      </c>
      <c r="B114" s="21">
        <f t="shared" si="48"/>
        <v>32</v>
      </c>
      <c r="C114" s="62">
        <v>32</v>
      </c>
      <c r="D114" s="62"/>
      <c r="E114" s="22">
        <v>10.6</v>
      </c>
      <c r="F114" s="21">
        <v>0</v>
      </c>
      <c r="G114" s="21">
        <f t="shared" si="49"/>
        <v>5</v>
      </c>
      <c r="H114" s="21"/>
      <c r="I114" s="21"/>
      <c r="J114" s="21">
        <v>5</v>
      </c>
      <c r="K114" s="21"/>
      <c r="L114" s="18">
        <f t="shared" si="35"/>
        <v>47.6</v>
      </c>
      <c r="M114" s="18">
        <v>40.9</v>
      </c>
      <c r="N114" s="18">
        <f t="shared" si="32"/>
        <v>6.7</v>
      </c>
      <c r="O114" s="21">
        <v>3.56</v>
      </c>
      <c r="P114" s="21">
        <v>43.82</v>
      </c>
      <c r="Q114" s="67">
        <v>19.14</v>
      </c>
      <c r="R114" s="21"/>
      <c r="S114" s="21">
        <v>28.67</v>
      </c>
      <c r="T114" s="18">
        <f t="shared" si="50"/>
        <v>95.19</v>
      </c>
      <c r="U114" s="18">
        <v>57.86</v>
      </c>
      <c r="V114" s="18">
        <f t="shared" si="33"/>
        <v>37.33</v>
      </c>
      <c r="W114" s="18">
        <v>64.23</v>
      </c>
      <c r="X114" s="18">
        <f t="shared" si="25"/>
        <v>207.02</v>
      </c>
      <c r="Y114" s="18">
        <v>162.99</v>
      </c>
      <c r="Z114" s="18">
        <f t="shared" si="34"/>
        <v>44.03</v>
      </c>
      <c r="AA114" s="1"/>
    </row>
    <row r="115" s="3" customFormat="1" customHeight="1" outlineLevel="1" spans="1:27">
      <c r="A115" s="61" t="s">
        <v>142</v>
      </c>
      <c r="B115" s="21">
        <f t="shared" si="48"/>
        <v>18</v>
      </c>
      <c r="C115" s="62">
        <v>18</v>
      </c>
      <c r="D115" s="62"/>
      <c r="E115" s="22">
        <v>7.1</v>
      </c>
      <c r="F115" s="21">
        <v>19.39</v>
      </c>
      <c r="G115" s="21">
        <f t="shared" si="49"/>
        <v>0</v>
      </c>
      <c r="H115" s="21"/>
      <c r="I115" s="21"/>
      <c r="J115" s="21"/>
      <c r="K115" s="21"/>
      <c r="L115" s="18">
        <f t="shared" si="35"/>
        <v>44.49</v>
      </c>
      <c r="M115" s="18">
        <v>38.86</v>
      </c>
      <c r="N115" s="18">
        <f t="shared" si="32"/>
        <v>5.63</v>
      </c>
      <c r="O115" s="21">
        <v>2.44</v>
      </c>
      <c r="P115" s="21">
        <v>33.78</v>
      </c>
      <c r="Q115" s="67">
        <v>13.39</v>
      </c>
      <c r="R115" s="21"/>
      <c r="S115" s="21">
        <v>23.55</v>
      </c>
      <c r="T115" s="18">
        <f t="shared" si="50"/>
        <v>73.16</v>
      </c>
      <c r="U115" s="18">
        <v>44.83</v>
      </c>
      <c r="V115" s="18">
        <f t="shared" si="33"/>
        <v>28.33</v>
      </c>
      <c r="W115" s="18">
        <v>0</v>
      </c>
      <c r="X115" s="18">
        <f t="shared" si="25"/>
        <v>117.65</v>
      </c>
      <c r="Y115" s="18">
        <v>83.69</v>
      </c>
      <c r="Z115" s="18">
        <f t="shared" si="34"/>
        <v>33.96</v>
      </c>
      <c r="AA115" s="1"/>
    </row>
    <row r="116" s="3" customFormat="1" customHeight="1" outlineLevel="1" spans="1:27">
      <c r="A116" s="61" t="s">
        <v>143</v>
      </c>
      <c r="B116" s="21">
        <f t="shared" si="48"/>
        <v>45</v>
      </c>
      <c r="C116" s="62">
        <v>45</v>
      </c>
      <c r="D116" s="62"/>
      <c r="E116" s="22">
        <v>18.04</v>
      </c>
      <c r="F116" s="21">
        <v>4.5</v>
      </c>
      <c r="G116" s="21">
        <f t="shared" si="49"/>
        <v>9</v>
      </c>
      <c r="H116" s="21"/>
      <c r="I116" s="21"/>
      <c r="J116" s="21"/>
      <c r="K116" s="21">
        <v>9</v>
      </c>
      <c r="L116" s="18">
        <f t="shared" si="35"/>
        <v>76.54</v>
      </c>
      <c r="M116" s="18">
        <v>65.25</v>
      </c>
      <c r="N116" s="18">
        <f t="shared" si="32"/>
        <v>11.29</v>
      </c>
      <c r="O116" s="21">
        <v>3.19</v>
      </c>
      <c r="P116" s="21">
        <v>39.75</v>
      </c>
      <c r="Q116" s="67">
        <v>34.08</v>
      </c>
      <c r="R116" s="21"/>
      <c r="S116" s="21">
        <v>46.05</v>
      </c>
      <c r="T116" s="18">
        <f t="shared" si="50"/>
        <v>123.07</v>
      </c>
      <c r="U116" s="18">
        <v>71.86</v>
      </c>
      <c r="V116" s="18">
        <f t="shared" si="33"/>
        <v>51.21</v>
      </c>
      <c r="W116" s="18">
        <v>0</v>
      </c>
      <c r="X116" s="18">
        <f t="shared" si="25"/>
        <v>199.61</v>
      </c>
      <c r="Y116" s="18">
        <v>137.11</v>
      </c>
      <c r="Z116" s="18">
        <f t="shared" si="34"/>
        <v>62.5</v>
      </c>
      <c r="AA116" s="1"/>
    </row>
    <row r="117" s="3" customFormat="1" customHeight="1" outlineLevel="1" spans="1:27">
      <c r="A117" s="61" t="s">
        <v>144</v>
      </c>
      <c r="B117" s="21">
        <f t="shared" si="48"/>
        <v>16</v>
      </c>
      <c r="C117" s="62">
        <v>16</v>
      </c>
      <c r="D117" s="62"/>
      <c r="E117" s="22">
        <v>4.34</v>
      </c>
      <c r="F117" s="21">
        <v>4.5</v>
      </c>
      <c r="G117" s="21">
        <f t="shared" si="49"/>
        <v>0</v>
      </c>
      <c r="H117" s="21"/>
      <c r="I117" s="21"/>
      <c r="J117" s="21"/>
      <c r="K117" s="21"/>
      <c r="L117" s="18">
        <f t="shared" si="35"/>
        <v>24.84</v>
      </c>
      <c r="M117" s="18">
        <v>21.39</v>
      </c>
      <c r="N117" s="18">
        <f t="shared" si="32"/>
        <v>3.45</v>
      </c>
      <c r="O117" s="21">
        <v>1.04</v>
      </c>
      <c r="P117" s="21">
        <v>20.91</v>
      </c>
      <c r="Q117" s="67">
        <v>9.09</v>
      </c>
      <c r="R117" s="21"/>
      <c r="S117" s="21">
        <v>21.77</v>
      </c>
      <c r="T117" s="18">
        <f t="shared" si="50"/>
        <v>52.81</v>
      </c>
      <c r="U117" s="18">
        <v>38.31</v>
      </c>
      <c r="V117" s="18">
        <f t="shared" si="33"/>
        <v>14.5</v>
      </c>
      <c r="W117" s="18">
        <v>0</v>
      </c>
      <c r="X117" s="18">
        <f t="shared" si="25"/>
        <v>77.65</v>
      </c>
      <c r="Y117" s="18">
        <v>59.7</v>
      </c>
      <c r="Z117" s="18">
        <f t="shared" si="34"/>
        <v>17.95</v>
      </c>
      <c r="AA117" s="1"/>
    </row>
    <row r="118" s="3" customFormat="1" customHeight="1" outlineLevel="1" spans="1:27">
      <c r="A118" s="61" t="s">
        <v>145</v>
      </c>
      <c r="B118" s="21">
        <f t="shared" si="48"/>
        <v>14</v>
      </c>
      <c r="C118" s="62">
        <v>14</v>
      </c>
      <c r="D118" s="62"/>
      <c r="E118" s="22">
        <v>3.6</v>
      </c>
      <c r="F118" s="21">
        <v>0</v>
      </c>
      <c r="G118" s="21">
        <f t="shared" si="49"/>
        <v>0</v>
      </c>
      <c r="H118" s="21"/>
      <c r="I118" s="21"/>
      <c r="J118" s="21"/>
      <c r="K118" s="21"/>
      <c r="L118" s="18">
        <f t="shared" si="35"/>
        <v>17.6</v>
      </c>
      <c r="M118" s="18">
        <v>15.59</v>
      </c>
      <c r="N118" s="18">
        <f t="shared" si="32"/>
        <v>2.01</v>
      </c>
      <c r="O118" s="21">
        <v>0.99</v>
      </c>
      <c r="P118" s="21">
        <v>14.89</v>
      </c>
      <c r="Q118" s="67">
        <v>9.36</v>
      </c>
      <c r="R118" s="21"/>
      <c r="S118" s="21">
        <v>20.89</v>
      </c>
      <c r="T118" s="18">
        <f t="shared" si="50"/>
        <v>46.13</v>
      </c>
      <c r="U118" s="18">
        <v>33.9</v>
      </c>
      <c r="V118" s="18">
        <f t="shared" si="33"/>
        <v>12.23</v>
      </c>
      <c r="W118" s="18">
        <v>0</v>
      </c>
      <c r="X118" s="18">
        <f t="shared" si="25"/>
        <v>63.73</v>
      </c>
      <c r="Y118" s="18">
        <v>49.49</v>
      </c>
      <c r="Z118" s="18">
        <f t="shared" si="34"/>
        <v>14.24</v>
      </c>
      <c r="AA118" s="1"/>
    </row>
    <row r="119" s="3" customFormat="1" customHeight="1" outlineLevel="1" spans="1:27">
      <c r="A119" s="61" t="s">
        <v>146</v>
      </c>
      <c r="B119" s="21">
        <f t="shared" si="48"/>
        <v>23</v>
      </c>
      <c r="C119" s="62">
        <v>23</v>
      </c>
      <c r="D119" s="62"/>
      <c r="E119" s="22">
        <v>6.83</v>
      </c>
      <c r="F119" s="21">
        <v>0</v>
      </c>
      <c r="G119" s="21">
        <f t="shared" si="49"/>
        <v>0</v>
      </c>
      <c r="H119" s="21"/>
      <c r="I119" s="21"/>
      <c r="J119" s="21"/>
      <c r="K119" s="21"/>
      <c r="L119" s="18">
        <f t="shared" si="35"/>
        <v>29.83</v>
      </c>
      <c r="M119" s="18">
        <v>26.06</v>
      </c>
      <c r="N119" s="18">
        <f t="shared" si="32"/>
        <v>3.77</v>
      </c>
      <c r="O119" s="21">
        <v>1.66</v>
      </c>
      <c r="P119" s="21">
        <v>25.65</v>
      </c>
      <c r="Q119" s="67">
        <v>10.11</v>
      </c>
      <c r="R119" s="21"/>
      <c r="S119" s="21">
        <v>19.03</v>
      </c>
      <c r="T119" s="18">
        <f t="shared" si="50"/>
        <v>56.45</v>
      </c>
      <c r="U119" s="18">
        <v>42.07</v>
      </c>
      <c r="V119" s="18">
        <f t="shared" si="33"/>
        <v>14.38</v>
      </c>
      <c r="W119" s="18">
        <v>0</v>
      </c>
      <c r="X119" s="18">
        <f t="shared" si="25"/>
        <v>86.28</v>
      </c>
      <c r="Y119" s="18">
        <v>68.13</v>
      </c>
      <c r="Z119" s="18">
        <f t="shared" si="34"/>
        <v>18.15</v>
      </c>
      <c r="AA119" s="1"/>
    </row>
    <row r="120" s="3" customFormat="1" customHeight="1" outlineLevel="1" spans="1:27">
      <c r="A120" s="61" t="s">
        <v>147</v>
      </c>
      <c r="B120" s="21">
        <f t="shared" si="48"/>
        <v>31</v>
      </c>
      <c r="C120" s="62">
        <v>31</v>
      </c>
      <c r="D120" s="62"/>
      <c r="E120" s="22">
        <v>9.9</v>
      </c>
      <c r="F120" s="21">
        <v>22.1</v>
      </c>
      <c r="G120" s="21">
        <f t="shared" si="49"/>
        <v>0</v>
      </c>
      <c r="H120" s="21"/>
      <c r="I120" s="21"/>
      <c r="J120" s="21"/>
      <c r="K120" s="21"/>
      <c r="L120" s="18">
        <f t="shared" si="35"/>
        <v>63</v>
      </c>
      <c r="M120" s="18">
        <v>38.44</v>
      </c>
      <c r="N120" s="18">
        <f t="shared" si="32"/>
        <v>24.56</v>
      </c>
      <c r="O120" s="21">
        <v>2.28</v>
      </c>
      <c r="P120" s="21">
        <v>17.65</v>
      </c>
      <c r="Q120" s="67">
        <v>16.15</v>
      </c>
      <c r="R120" s="21"/>
      <c r="S120" s="21">
        <v>28.91</v>
      </c>
      <c r="T120" s="18">
        <f t="shared" si="50"/>
        <v>64.99</v>
      </c>
      <c r="U120" s="18">
        <v>47.48</v>
      </c>
      <c r="V120" s="18">
        <f t="shared" si="33"/>
        <v>17.51</v>
      </c>
      <c r="W120" s="18">
        <v>0</v>
      </c>
      <c r="X120" s="18">
        <f t="shared" si="25"/>
        <v>127.99</v>
      </c>
      <c r="Y120" s="18">
        <v>85.92</v>
      </c>
      <c r="Z120" s="18">
        <f t="shared" si="34"/>
        <v>42.07</v>
      </c>
      <c r="AA120" s="1"/>
    </row>
    <row r="121" s="3" customFormat="1" customHeight="1" outlineLevel="1" spans="1:27">
      <c r="A121" s="61" t="s">
        <v>148</v>
      </c>
      <c r="B121" s="21">
        <f t="shared" si="48"/>
        <v>63</v>
      </c>
      <c r="C121" s="62">
        <v>63</v>
      </c>
      <c r="D121" s="62"/>
      <c r="E121" s="22">
        <v>18.67</v>
      </c>
      <c r="F121" s="21">
        <v>6</v>
      </c>
      <c r="G121" s="21">
        <f t="shared" si="49"/>
        <v>0</v>
      </c>
      <c r="H121" s="21"/>
      <c r="I121" s="21"/>
      <c r="J121" s="21"/>
      <c r="K121" s="21"/>
      <c r="L121" s="18">
        <f t="shared" si="35"/>
        <v>87.67</v>
      </c>
      <c r="M121" s="18">
        <v>75.71</v>
      </c>
      <c r="N121" s="18">
        <f t="shared" si="32"/>
        <v>11.96</v>
      </c>
      <c r="O121" s="21">
        <v>54.63</v>
      </c>
      <c r="P121" s="21">
        <v>49.02</v>
      </c>
      <c r="Q121" s="67">
        <v>58.96</v>
      </c>
      <c r="R121" s="21"/>
      <c r="S121" s="21">
        <v>29.4</v>
      </c>
      <c r="T121" s="18">
        <f t="shared" si="50"/>
        <v>192.01</v>
      </c>
      <c r="U121" s="18">
        <v>125.93</v>
      </c>
      <c r="V121" s="18">
        <f t="shared" si="33"/>
        <v>66.08</v>
      </c>
      <c r="W121" s="18">
        <v>0</v>
      </c>
      <c r="X121" s="18">
        <f t="shared" si="25"/>
        <v>279.68</v>
      </c>
      <c r="Y121" s="18">
        <v>201.64</v>
      </c>
      <c r="Z121" s="18">
        <f t="shared" si="34"/>
        <v>78.04</v>
      </c>
      <c r="AA121" s="1"/>
    </row>
    <row r="122" s="3" customFormat="1" customHeight="1" outlineLevel="1" spans="1:27">
      <c r="A122" s="61" t="s">
        <v>149</v>
      </c>
      <c r="B122" s="21">
        <f t="shared" si="48"/>
        <v>72</v>
      </c>
      <c r="C122" s="62">
        <v>72</v>
      </c>
      <c r="D122" s="62"/>
      <c r="E122" s="22">
        <v>19.71</v>
      </c>
      <c r="F122" s="21">
        <v>4.1</v>
      </c>
      <c r="G122" s="21">
        <f t="shared" si="49"/>
        <v>0</v>
      </c>
      <c r="H122" s="21"/>
      <c r="I122" s="21"/>
      <c r="J122" s="21"/>
      <c r="K122" s="21"/>
      <c r="L122" s="18">
        <f t="shared" si="35"/>
        <v>95.81</v>
      </c>
      <c r="M122" s="18">
        <v>82.67</v>
      </c>
      <c r="N122" s="18">
        <f t="shared" si="32"/>
        <v>13.14</v>
      </c>
      <c r="O122" s="21">
        <v>5.34</v>
      </c>
      <c r="P122" s="21">
        <v>138.96</v>
      </c>
      <c r="Q122" s="67">
        <v>34.41</v>
      </c>
      <c r="R122" s="21"/>
      <c r="S122" s="21">
        <v>32.97</v>
      </c>
      <c r="T122" s="18">
        <f t="shared" si="50"/>
        <v>211.68</v>
      </c>
      <c r="U122" s="18">
        <v>117.08</v>
      </c>
      <c r="V122" s="18">
        <f t="shared" si="33"/>
        <v>94.6</v>
      </c>
      <c r="W122" s="18">
        <v>0</v>
      </c>
      <c r="X122" s="18">
        <f t="shared" si="25"/>
        <v>307.49</v>
      </c>
      <c r="Y122" s="18">
        <v>199.75</v>
      </c>
      <c r="Z122" s="18">
        <f t="shared" si="34"/>
        <v>107.74</v>
      </c>
      <c r="AA122" s="1"/>
    </row>
    <row r="123" s="3" customFormat="1" customHeight="1" outlineLevel="1" spans="1:27">
      <c r="A123" s="61" t="s">
        <v>150</v>
      </c>
      <c r="B123" s="21">
        <f t="shared" si="48"/>
        <v>72</v>
      </c>
      <c r="C123" s="62">
        <v>72</v>
      </c>
      <c r="D123" s="62"/>
      <c r="E123" s="22">
        <v>19.91</v>
      </c>
      <c r="F123" s="21">
        <v>24</v>
      </c>
      <c r="G123" s="21">
        <f t="shared" si="49"/>
        <v>4</v>
      </c>
      <c r="H123" s="21">
        <v>4</v>
      </c>
      <c r="I123" s="21"/>
      <c r="J123" s="21"/>
      <c r="K123" s="21"/>
      <c r="L123" s="18">
        <f t="shared" si="35"/>
        <v>119.91</v>
      </c>
      <c r="M123" s="18">
        <v>86.57</v>
      </c>
      <c r="N123" s="18">
        <f t="shared" si="32"/>
        <v>33.34</v>
      </c>
      <c r="O123" s="21">
        <v>5.92</v>
      </c>
      <c r="P123" s="21">
        <v>129.96</v>
      </c>
      <c r="Q123" s="67">
        <v>40.74</v>
      </c>
      <c r="R123" s="21"/>
      <c r="S123" s="21">
        <v>35.43</v>
      </c>
      <c r="T123" s="18">
        <f t="shared" si="50"/>
        <v>212.05</v>
      </c>
      <c r="U123" s="18">
        <v>136.77</v>
      </c>
      <c r="V123" s="18">
        <f t="shared" si="33"/>
        <v>75.28</v>
      </c>
      <c r="W123" s="18">
        <v>635.92</v>
      </c>
      <c r="X123" s="18">
        <f t="shared" si="25"/>
        <v>967.88</v>
      </c>
      <c r="Y123" s="18">
        <v>859.26</v>
      </c>
      <c r="Z123" s="18">
        <f t="shared" si="34"/>
        <v>108.62</v>
      </c>
      <c r="AA123" s="1"/>
    </row>
    <row r="124" s="3" customFormat="1" customHeight="1" outlineLevel="1" spans="1:27">
      <c r="A124" s="61" t="s">
        <v>151</v>
      </c>
      <c r="B124" s="21">
        <f t="shared" si="48"/>
        <v>19</v>
      </c>
      <c r="C124" s="62">
        <v>19</v>
      </c>
      <c r="D124" s="62"/>
      <c r="E124" s="22">
        <v>7.1</v>
      </c>
      <c r="F124" s="21">
        <v>4.5</v>
      </c>
      <c r="G124" s="21">
        <f t="shared" si="49"/>
        <v>7.55</v>
      </c>
      <c r="H124" s="21"/>
      <c r="I124" s="21"/>
      <c r="J124" s="21">
        <v>7.55</v>
      </c>
      <c r="K124" s="21"/>
      <c r="L124" s="18">
        <f t="shared" si="35"/>
        <v>38.15</v>
      </c>
      <c r="M124" s="18">
        <v>32.57</v>
      </c>
      <c r="N124" s="18">
        <f t="shared" si="32"/>
        <v>5.58</v>
      </c>
      <c r="O124" s="21">
        <v>1.28</v>
      </c>
      <c r="P124" s="21">
        <v>27.28</v>
      </c>
      <c r="Q124" s="67">
        <v>15.73</v>
      </c>
      <c r="R124" s="21"/>
      <c r="S124" s="21">
        <v>17.81</v>
      </c>
      <c r="T124" s="18">
        <f t="shared" si="50"/>
        <v>62.1</v>
      </c>
      <c r="U124" s="18">
        <v>42.87</v>
      </c>
      <c r="V124" s="18">
        <f t="shared" si="33"/>
        <v>19.23</v>
      </c>
      <c r="W124" s="18">
        <v>0</v>
      </c>
      <c r="X124" s="18">
        <f t="shared" si="25"/>
        <v>100.25</v>
      </c>
      <c r="Y124" s="18">
        <v>75.44</v>
      </c>
      <c r="Z124" s="18">
        <f t="shared" si="34"/>
        <v>24.81</v>
      </c>
      <c r="AA124" s="1"/>
    </row>
    <row r="125" s="3" customFormat="1" customHeight="1" outlineLevel="1" spans="1:27">
      <c r="A125" s="63" t="s">
        <v>152</v>
      </c>
      <c r="B125" s="21">
        <f t="shared" si="48"/>
        <v>94</v>
      </c>
      <c r="C125" s="62">
        <v>94</v>
      </c>
      <c r="D125" s="62"/>
      <c r="E125" s="22">
        <v>23.32</v>
      </c>
      <c r="F125" s="21">
        <v>18</v>
      </c>
      <c r="G125" s="21">
        <f t="shared" si="49"/>
        <v>0</v>
      </c>
      <c r="H125" s="21"/>
      <c r="I125" s="21"/>
      <c r="J125" s="21"/>
      <c r="K125" s="21"/>
      <c r="L125" s="18">
        <f t="shared" si="35"/>
        <v>135.32</v>
      </c>
      <c r="M125" s="18">
        <v>104</v>
      </c>
      <c r="N125" s="18">
        <f t="shared" si="32"/>
        <v>31.32</v>
      </c>
      <c r="O125" s="21">
        <v>8.7</v>
      </c>
      <c r="P125" s="21">
        <v>150.32</v>
      </c>
      <c r="Q125" s="67">
        <v>18.35</v>
      </c>
      <c r="R125" s="21"/>
      <c r="S125" s="21">
        <v>75.21</v>
      </c>
      <c r="T125" s="18">
        <f t="shared" si="50"/>
        <v>252.58</v>
      </c>
      <c r="U125" s="18">
        <v>133.51</v>
      </c>
      <c r="V125" s="18">
        <f t="shared" si="33"/>
        <v>119.07</v>
      </c>
      <c r="W125" s="18">
        <v>0</v>
      </c>
      <c r="X125" s="18">
        <f t="shared" si="25"/>
        <v>387.9</v>
      </c>
      <c r="Y125" s="18">
        <v>237.51</v>
      </c>
      <c r="Z125" s="18">
        <f t="shared" si="34"/>
        <v>150.39</v>
      </c>
      <c r="AA125" s="1"/>
    </row>
    <row r="126" s="3" customFormat="1" customHeight="1" outlineLevel="1" spans="1:27">
      <c r="A126" s="63" t="s">
        <v>153</v>
      </c>
      <c r="B126" s="21">
        <f t="shared" si="48"/>
        <v>55</v>
      </c>
      <c r="C126" s="62">
        <v>55</v>
      </c>
      <c r="D126" s="62"/>
      <c r="E126" s="22">
        <v>13.53</v>
      </c>
      <c r="F126" s="21">
        <v>8.6</v>
      </c>
      <c r="G126" s="21">
        <f t="shared" si="49"/>
        <v>0</v>
      </c>
      <c r="H126" s="21"/>
      <c r="I126" s="21"/>
      <c r="J126" s="21"/>
      <c r="K126" s="21"/>
      <c r="L126" s="18">
        <f t="shared" si="35"/>
        <v>77.13</v>
      </c>
      <c r="M126" s="18">
        <v>67.31</v>
      </c>
      <c r="N126" s="18">
        <f t="shared" si="32"/>
        <v>9.81999999999999</v>
      </c>
      <c r="O126" s="21">
        <v>4.64</v>
      </c>
      <c r="P126" s="21">
        <v>118.31</v>
      </c>
      <c r="Q126" s="67">
        <v>18.48</v>
      </c>
      <c r="R126" s="21"/>
      <c r="S126" s="21">
        <v>32.52</v>
      </c>
      <c r="T126" s="18">
        <f t="shared" si="50"/>
        <v>173.95</v>
      </c>
      <c r="U126" s="18">
        <v>108.03</v>
      </c>
      <c r="V126" s="18">
        <f t="shared" si="33"/>
        <v>65.92</v>
      </c>
      <c r="W126" s="18">
        <v>64.23</v>
      </c>
      <c r="X126" s="18">
        <f t="shared" si="25"/>
        <v>315.31</v>
      </c>
      <c r="Y126" s="18">
        <v>239.57</v>
      </c>
      <c r="Z126" s="18">
        <f t="shared" si="34"/>
        <v>75.74</v>
      </c>
      <c r="AA126" s="1"/>
    </row>
    <row r="127" s="3" customFormat="1" customHeight="1" outlineLevel="1" spans="1:27">
      <c r="A127" s="63" t="s">
        <v>154</v>
      </c>
      <c r="B127" s="21">
        <f t="shared" si="48"/>
        <v>23</v>
      </c>
      <c r="C127" s="62">
        <v>23</v>
      </c>
      <c r="D127" s="62"/>
      <c r="E127" s="22">
        <v>5.54</v>
      </c>
      <c r="F127" s="21">
        <v>0</v>
      </c>
      <c r="G127" s="21">
        <f t="shared" si="49"/>
        <v>0</v>
      </c>
      <c r="H127" s="21"/>
      <c r="I127" s="21"/>
      <c r="J127" s="21"/>
      <c r="K127" s="21"/>
      <c r="L127" s="18">
        <f t="shared" si="35"/>
        <v>28.54</v>
      </c>
      <c r="M127" s="18">
        <v>24.38</v>
      </c>
      <c r="N127" s="18">
        <f t="shared" si="32"/>
        <v>4.16</v>
      </c>
      <c r="O127" s="21">
        <v>2.03</v>
      </c>
      <c r="P127" s="21">
        <v>23.5</v>
      </c>
      <c r="Q127" s="67">
        <v>9.21</v>
      </c>
      <c r="R127" s="21"/>
      <c r="S127" s="21">
        <v>24.15</v>
      </c>
      <c r="T127" s="18">
        <f t="shared" si="50"/>
        <v>58.89</v>
      </c>
      <c r="U127" s="18">
        <v>40</v>
      </c>
      <c r="V127" s="18">
        <f t="shared" si="33"/>
        <v>18.89</v>
      </c>
      <c r="W127" s="18">
        <v>0</v>
      </c>
      <c r="X127" s="18">
        <f t="shared" si="25"/>
        <v>87.43</v>
      </c>
      <c r="Y127" s="18">
        <v>64.38</v>
      </c>
      <c r="Z127" s="18">
        <f t="shared" si="34"/>
        <v>23.05</v>
      </c>
      <c r="AA127" s="1"/>
    </row>
    <row r="128" s="3" customFormat="1" customHeight="1" outlineLevel="1" spans="1:27">
      <c r="A128" s="63" t="s">
        <v>155</v>
      </c>
      <c r="B128" s="21">
        <f t="shared" si="48"/>
        <v>41</v>
      </c>
      <c r="C128" s="62">
        <v>41</v>
      </c>
      <c r="D128" s="62"/>
      <c r="E128" s="22">
        <v>18.13</v>
      </c>
      <c r="F128" s="21">
        <v>10.58</v>
      </c>
      <c r="G128" s="21">
        <f t="shared" si="49"/>
        <v>0</v>
      </c>
      <c r="H128" s="21"/>
      <c r="I128" s="21"/>
      <c r="J128" s="21"/>
      <c r="K128" s="21"/>
      <c r="L128" s="18">
        <f t="shared" si="35"/>
        <v>69.71</v>
      </c>
      <c r="M128" s="18">
        <v>55.03</v>
      </c>
      <c r="N128" s="18">
        <f t="shared" si="32"/>
        <v>14.68</v>
      </c>
      <c r="O128" s="21">
        <v>37.5</v>
      </c>
      <c r="P128" s="21">
        <v>391.98</v>
      </c>
      <c r="Q128" s="67">
        <v>32.02</v>
      </c>
      <c r="R128" s="21"/>
      <c r="S128" s="21">
        <v>36.58</v>
      </c>
      <c r="T128" s="18">
        <f t="shared" si="50"/>
        <v>498.08</v>
      </c>
      <c r="U128" s="18">
        <v>320.17</v>
      </c>
      <c r="V128" s="18">
        <f t="shared" si="33"/>
        <v>177.91</v>
      </c>
      <c r="W128" s="18">
        <v>0</v>
      </c>
      <c r="X128" s="18">
        <f t="shared" ref="X128:X159" si="51">L128+T128+W128</f>
        <v>567.79</v>
      </c>
      <c r="Y128" s="18">
        <v>375.2</v>
      </c>
      <c r="Z128" s="18">
        <f t="shared" si="34"/>
        <v>192.59</v>
      </c>
      <c r="AA128" s="1"/>
    </row>
    <row r="129" s="3" customFormat="1" customHeight="1" outlineLevel="1" spans="1:27">
      <c r="A129" s="68" t="s">
        <v>156</v>
      </c>
      <c r="B129" s="21">
        <f t="shared" si="48"/>
        <v>40</v>
      </c>
      <c r="C129" s="62">
        <v>40</v>
      </c>
      <c r="D129" s="62"/>
      <c r="E129" s="22">
        <v>14.86</v>
      </c>
      <c r="F129" s="21">
        <v>8.15</v>
      </c>
      <c r="G129" s="21">
        <f t="shared" si="49"/>
        <v>4</v>
      </c>
      <c r="H129" s="21">
        <v>4</v>
      </c>
      <c r="I129" s="21"/>
      <c r="J129" s="21"/>
      <c r="K129" s="21"/>
      <c r="L129" s="18">
        <f t="shared" si="35"/>
        <v>67.01</v>
      </c>
      <c r="M129" s="18">
        <v>60.65</v>
      </c>
      <c r="N129" s="18">
        <f t="shared" si="32"/>
        <v>6.35999999999999</v>
      </c>
      <c r="O129" s="21">
        <v>3.15</v>
      </c>
      <c r="P129" s="21">
        <v>199.97</v>
      </c>
      <c r="Q129" s="67">
        <v>41.9</v>
      </c>
      <c r="R129" s="21"/>
      <c r="S129" s="21">
        <v>27.01</v>
      </c>
      <c r="T129" s="18">
        <f t="shared" si="50"/>
        <v>272.03</v>
      </c>
      <c r="U129" s="18">
        <v>162.42</v>
      </c>
      <c r="V129" s="18">
        <f t="shared" si="33"/>
        <v>109.61</v>
      </c>
      <c r="W129" s="18">
        <v>0</v>
      </c>
      <c r="X129" s="18">
        <f t="shared" si="51"/>
        <v>339.04</v>
      </c>
      <c r="Y129" s="18">
        <v>223.07</v>
      </c>
      <c r="Z129" s="18">
        <f t="shared" si="34"/>
        <v>115.97</v>
      </c>
      <c r="AA129" s="1"/>
    </row>
    <row r="130" s="3" customFormat="1" customHeight="1" outlineLevel="1" spans="1:27">
      <c r="A130" s="63" t="s">
        <v>157</v>
      </c>
      <c r="B130" s="21">
        <f t="shared" si="48"/>
        <v>29</v>
      </c>
      <c r="C130" s="62">
        <v>29</v>
      </c>
      <c r="D130" s="62"/>
      <c r="E130" s="22">
        <v>9.92</v>
      </c>
      <c r="F130" s="21">
        <v>13.1</v>
      </c>
      <c r="G130" s="21">
        <f t="shared" si="49"/>
        <v>0</v>
      </c>
      <c r="H130" s="21"/>
      <c r="I130" s="21"/>
      <c r="J130" s="21"/>
      <c r="K130" s="21"/>
      <c r="L130" s="18">
        <f t="shared" si="35"/>
        <v>52.02</v>
      </c>
      <c r="M130" s="18">
        <v>46.06</v>
      </c>
      <c r="N130" s="18">
        <f t="shared" si="32"/>
        <v>5.96</v>
      </c>
      <c r="O130" s="21">
        <v>2.36</v>
      </c>
      <c r="P130" s="21">
        <v>83.25</v>
      </c>
      <c r="Q130" s="67">
        <v>24.06</v>
      </c>
      <c r="R130" s="21"/>
      <c r="S130" s="21">
        <v>25.42</v>
      </c>
      <c r="T130" s="18">
        <f t="shared" si="50"/>
        <v>135.09</v>
      </c>
      <c r="U130" s="18">
        <v>99.53</v>
      </c>
      <c r="V130" s="18">
        <f t="shared" si="33"/>
        <v>35.56</v>
      </c>
      <c r="W130" s="18">
        <v>58.83</v>
      </c>
      <c r="X130" s="18">
        <f t="shared" si="51"/>
        <v>245.94</v>
      </c>
      <c r="Y130" s="18">
        <v>204.42</v>
      </c>
      <c r="Z130" s="18">
        <f t="shared" si="34"/>
        <v>41.52</v>
      </c>
      <c r="AA130" s="1"/>
    </row>
    <row r="131" s="3" customFormat="1" customHeight="1" outlineLevel="1" spans="1:27">
      <c r="A131" s="63" t="s">
        <v>158</v>
      </c>
      <c r="B131" s="21">
        <f t="shared" si="48"/>
        <v>31</v>
      </c>
      <c r="C131" s="62">
        <v>31</v>
      </c>
      <c r="D131" s="62"/>
      <c r="E131" s="22">
        <v>9.9</v>
      </c>
      <c r="F131" s="21">
        <v>0</v>
      </c>
      <c r="G131" s="21">
        <f t="shared" si="49"/>
        <v>0</v>
      </c>
      <c r="H131" s="21"/>
      <c r="I131" s="21"/>
      <c r="J131" s="21"/>
      <c r="K131" s="21"/>
      <c r="L131" s="18">
        <f t="shared" si="35"/>
        <v>40.9</v>
      </c>
      <c r="M131" s="18">
        <v>35.61</v>
      </c>
      <c r="N131" s="18">
        <f t="shared" si="32"/>
        <v>5.29</v>
      </c>
      <c r="O131" s="21">
        <v>2.86</v>
      </c>
      <c r="P131" s="21">
        <v>157.17</v>
      </c>
      <c r="Q131" s="67">
        <v>13.72</v>
      </c>
      <c r="R131" s="21"/>
      <c r="S131" s="21">
        <v>18.35</v>
      </c>
      <c r="T131" s="18">
        <f t="shared" si="50"/>
        <v>192.1</v>
      </c>
      <c r="U131" s="18">
        <v>132.47</v>
      </c>
      <c r="V131" s="18">
        <f t="shared" si="33"/>
        <v>59.63</v>
      </c>
      <c r="W131" s="18">
        <v>16.51</v>
      </c>
      <c r="X131" s="18">
        <f t="shared" si="51"/>
        <v>249.51</v>
      </c>
      <c r="Y131" s="18">
        <v>184.59</v>
      </c>
      <c r="Z131" s="18">
        <f t="shared" si="34"/>
        <v>64.92</v>
      </c>
      <c r="AA131" s="1"/>
    </row>
    <row r="132" s="3" customFormat="1" customHeight="1" outlineLevel="1" spans="1:27">
      <c r="A132" s="68" t="s">
        <v>159</v>
      </c>
      <c r="B132" s="21">
        <f t="shared" si="48"/>
        <v>54</v>
      </c>
      <c r="C132" s="62">
        <v>54</v>
      </c>
      <c r="D132" s="62"/>
      <c r="E132" s="22">
        <v>21.71</v>
      </c>
      <c r="F132" s="21">
        <v>2.08</v>
      </c>
      <c r="G132" s="21">
        <f t="shared" si="49"/>
        <v>0</v>
      </c>
      <c r="H132" s="21"/>
      <c r="I132" s="21"/>
      <c r="J132" s="21"/>
      <c r="K132" s="21"/>
      <c r="L132" s="18">
        <f t="shared" si="35"/>
        <v>77.79</v>
      </c>
      <c r="M132" s="18">
        <v>69.72</v>
      </c>
      <c r="N132" s="18">
        <f t="shared" si="32"/>
        <v>8.07000000000001</v>
      </c>
      <c r="O132" s="21">
        <v>4.31</v>
      </c>
      <c r="P132" s="21">
        <v>251.32</v>
      </c>
      <c r="Q132" s="67">
        <v>55.62</v>
      </c>
      <c r="R132" s="21"/>
      <c r="S132" s="21">
        <v>27.2</v>
      </c>
      <c r="T132" s="18">
        <f t="shared" si="50"/>
        <v>338.45</v>
      </c>
      <c r="U132" s="18">
        <v>185.46</v>
      </c>
      <c r="V132" s="18">
        <f t="shared" si="33"/>
        <v>152.99</v>
      </c>
      <c r="W132" s="18">
        <v>32.12</v>
      </c>
      <c r="X132" s="18">
        <f t="shared" si="51"/>
        <v>448.36</v>
      </c>
      <c r="Y132" s="18">
        <v>287.3</v>
      </c>
      <c r="Z132" s="18">
        <f t="shared" si="34"/>
        <v>161.06</v>
      </c>
      <c r="AA132" s="1"/>
    </row>
    <row r="133" s="3" customFormat="1" customHeight="1" outlineLevel="1" spans="1:27">
      <c r="A133" s="63" t="s">
        <v>160</v>
      </c>
      <c r="B133" s="21">
        <f t="shared" si="48"/>
        <v>37</v>
      </c>
      <c r="C133" s="62">
        <v>37</v>
      </c>
      <c r="D133" s="62"/>
      <c r="E133" s="22">
        <v>8.95</v>
      </c>
      <c r="F133" s="21">
        <v>36.835</v>
      </c>
      <c r="G133" s="21">
        <f t="shared" si="49"/>
        <v>0</v>
      </c>
      <c r="H133" s="21"/>
      <c r="I133" s="21"/>
      <c r="J133" s="21"/>
      <c r="K133" s="21"/>
      <c r="L133" s="18">
        <f t="shared" si="35"/>
        <v>82.785</v>
      </c>
      <c r="M133" s="18">
        <v>69.65</v>
      </c>
      <c r="N133" s="18">
        <f t="shared" si="32"/>
        <v>13.135</v>
      </c>
      <c r="O133" s="21">
        <v>1.99</v>
      </c>
      <c r="P133" s="21">
        <v>275.11</v>
      </c>
      <c r="Q133" s="67">
        <v>18.64</v>
      </c>
      <c r="R133" s="21"/>
      <c r="S133" s="21">
        <v>21.58</v>
      </c>
      <c r="T133" s="18">
        <f t="shared" si="50"/>
        <v>317.32</v>
      </c>
      <c r="U133" s="18">
        <v>177.16</v>
      </c>
      <c r="V133" s="18">
        <f t="shared" si="33"/>
        <v>140.16</v>
      </c>
      <c r="W133" s="18">
        <v>0</v>
      </c>
      <c r="X133" s="18">
        <f t="shared" si="51"/>
        <v>400.105</v>
      </c>
      <c r="Y133" s="18">
        <v>246.81</v>
      </c>
      <c r="Z133" s="18">
        <f t="shared" si="34"/>
        <v>153.295</v>
      </c>
      <c r="AA133" s="1"/>
    </row>
    <row r="134" s="3" customFormat="1" customHeight="1" outlineLevel="1" spans="1:27">
      <c r="A134" s="63" t="s">
        <v>161</v>
      </c>
      <c r="B134" s="21">
        <f t="shared" si="48"/>
        <v>144</v>
      </c>
      <c r="C134" s="62">
        <v>144</v>
      </c>
      <c r="D134" s="62"/>
      <c r="E134" s="22">
        <v>29.31</v>
      </c>
      <c r="F134" s="21">
        <v>0</v>
      </c>
      <c r="G134" s="21">
        <f t="shared" si="49"/>
        <v>0</v>
      </c>
      <c r="H134" s="21"/>
      <c r="I134" s="21"/>
      <c r="J134" s="21"/>
      <c r="K134" s="21"/>
      <c r="L134" s="18">
        <f t="shared" si="35"/>
        <v>173.31</v>
      </c>
      <c r="M134" s="18">
        <v>150.5</v>
      </c>
      <c r="N134" s="18">
        <f t="shared" si="32"/>
        <v>22.81</v>
      </c>
      <c r="O134" s="21">
        <v>9.65</v>
      </c>
      <c r="P134" s="21">
        <v>117.19</v>
      </c>
      <c r="Q134" s="67">
        <v>27.54</v>
      </c>
      <c r="R134" s="21"/>
      <c r="S134" s="21">
        <v>41.77</v>
      </c>
      <c r="T134" s="18">
        <f t="shared" si="50"/>
        <v>196.15</v>
      </c>
      <c r="U134" s="18">
        <v>130.87</v>
      </c>
      <c r="V134" s="18">
        <f t="shared" si="33"/>
        <v>65.28</v>
      </c>
      <c r="W134" s="18">
        <v>0</v>
      </c>
      <c r="X134" s="18">
        <f t="shared" si="51"/>
        <v>369.46</v>
      </c>
      <c r="Y134" s="18">
        <v>281.37</v>
      </c>
      <c r="Z134" s="18">
        <f t="shared" si="34"/>
        <v>88.09</v>
      </c>
      <c r="AA134" s="1"/>
    </row>
    <row r="135" s="3" customFormat="1" customHeight="1" outlineLevel="1" spans="1:27">
      <c r="A135" s="63" t="s">
        <v>162</v>
      </c>
      <c r="B135" s="21">
        <f t="shared" si="48"/>
        <v>133</v>
      </c>
      <c r="C135" s="62">
        <v>133</v>
      </c>
      <c r="D135" s="62"/>
      <c r="E135" s="22">
        <v>33.12</v>
      </c>
      <c r="F135" s="21">
        <v>11.1</v>
      </c>
      <c r="G135" s="21">
        <f t="shared" si="49"/>
        <v>7.55</v>
      </c>
      <c r="H135" s="21"/>
      <c r="I135" s="21"/>
      <c r="J135" s="21">
        <v>7.55</v>
      </c>
      <c r="K135" s="21"/>
      <c r="L135" s="18">
        <f t="shared" si="35"/>
        <v>184.77</v>
      </c>
      <c r="M135" s="18">
        <v>157.97</v>
      </c>
      <c r="N135" s="18">
        <f t="shared" ref="N135:N159" si="52">L135-M135</f>
        <v>26.8</v>
      </c>
      <c r="O135" s="21">
        <v>9.11</v>
      </c>
      <c r="P135" s="21">
        <v>284.49</v>
      </c>
      <c r="Q135" s="67">
        <v>37.02</v>
      </c>
      <c r="R135" s="21"/>
      <c r="S135" s="21">
        <v>50.54</v>
      </c>
      <c r="T135" s="18">
        <f t="shared" si="50"/>
        <v>381.16</v>
      </c>
      <c r="U135" s="18">
        <v>223.15</v>
      </c>
      <c r="V135" s="18">
        <f t="shared" ref="V135:V159" si="53">T135-U135</f>
        <v>158.01</v>
      </c>
      <c r="W135" s="18">
        <v>0</v>
      </c>
      <c r="X135" s="18">
        <f t="shared" si="51"/>
        <v>565.93</v>
      </c>
      <c r="Y135" s="18">
        <v>381.12</v>
      </c>
      <c r="Z135" s="18">
        <f t="shared" ref="Z135:Z159" si="54">X135-Y135</f>
        <v>184.81</v>
      </c>
      <c r="AA135" s="1"/>
    </row>
    <row r="136" s="3" customFormat="1" customHeight="1" outlineLevel="1" spans="1:27">
      <c r="A136" s="63" t="s">
        <v>163</v>
      </c>
      <c r="B136" s="21">
        <f t="shared" si="48"/>
        <v>83</v>
      </c>
      <c r="C136" s="62">
        <v>83</v>
      </c>
      <c r="D136" s="62"/>
      <c r="E136" s="22">
        <v>18.28</v>
      </c>
      <c r="F136" s="21">
        <v>0</v>
      </c>
      <c r="G136" s="21">
        <f t="shared" si="49"/>
        <v>0</v>
      </c>
      <c r="H136" s="21"/>
      <c r="I136" s="21"/>
      <c r="J136" s="21"/>
      <c r="K136" s="21"/>
      <c r="L136" s="18">
        <f t="shared" si="35"/>
        <v>101.28</v>
      </c>
      <c r="M136" s="18">
        <v>89.81</v>
      </c>
      <c r="N136" s="18">
        <f t="shared" si="52"/>
        <v>11.47</v>
      </c>
      <c r="O136" s="21">
        <v>6.67</v>
      </c>
      <c r="P136" s="21">
        <v>134.54</v>
      </c>
      <c r="Q136" s="67">
        <v>25.11</v>
      </c>
      <c r="R136" s="21"/>
      <c r="S136" s="21">
        <v>27.86</v>
      </c>
      <c r="T136" s="18">
        <f t="shared" si="50"/>
        <v>194.18</v>
      </c>
      <c r="U136" s="18">
        <v>92.74</v>
      </c>
      <c r="V136" s="18">
        <f t="shared" si="53"/>
        <v>101.44</v>
      </c>
      <c r="W136" s="18">
        <v>0</v>
      </c>
      <c r="X136" s="18">
        <f t="shared" si="51"/>
        <v>295.46</v>
      </c>
      <c r="Y136" s="18">
        <v>182.55</v>
      </c>
      <c r="Z136" s="18">
        <f t="shared" si="54"/>
        <v>112.91</v>
      </c>
      <c r="AA136" s="1"/>
    </row>
    <row r="137" s="3" customFormat="1" customHeight="1" outlineLevel="1" spans="1:27">
      <c r="A137" s="63" t="s">
        <v>164</v>
      </c>
      <c r="B137" s="21">
        <f t="shared" si="48"/>
        <v>65</v>
      </c>
      <c r="C137" s="62">
        <v>65</v>
      </c>
      <c r="D137" s="62"/>
      <c r="E137" s="22">
        <v>19.49</v>
      </c>
      <c r="F137" s="21">
        <v>18.53</v>
      </c>
      <c r="G137" s="21">
        <f t="shared" si="49"/>
        <v>0</v>
      </c>
      <c r="H137" s="21"/>
      <c r="I137" s="21"/>
      <c r="J137" s="21"/>
      <c r="K137" s="21"/>
      <c r="L137" s="18">
        <f t="shared" ref="L137:L159" si="55">B137+E137+F137+G137</f>
        <v>103.02</v>
      </c>
      <c r="M137" s="18">
        <v>89.44</v>
      </c>
      <c r="N137" s="18">
        <f t="shared" si="52"/>
        <v>13.58</v>
      </c>
      <c r="O137" s="21">
        <v>5.55</v>
      </c>
      <c r="P137" s="21">
        <v>49.97</v>
      </c>
      <c r="Q137" s="67">
        <v>24.48</v>
      </c>
      <c r="R137" s="21"/>
      <c r="S137" s="21">
        <v>39.74</v>
      </c>
      <c r="T137" s="18">
        <f t="shared" si="50"/>
        <v>119.74</v>
      </c>
      <c r="U137" s="18">
        <v>90.69</v>
      </c>
      <c r="V137" s="18">
        <f t="shared" si="53"/>
        <v>29.05</v>
      </c>
      <c r="W137" s="18">
        <v>0</v>
      </c>
      <c r="X137" s="18">
        <f t="shared" si="51"/>
        <v>222.76</v>
      </c>
      <c r="Y137" s="18">
        <v>180.13</v>
      </c>
      <c r="Z137" s="18">
        <f t="shared" si="54"/>
        <v>42.63</v>
      </c>
      <c r="AA137" s="1"/>
    </row>
    <row r="138" s="3" customFormat="1" customHeight="1" outlineLevel="1" spans="1:27">
      <c r="A138" s="63" t="s">
        <v>165</v>
      </c>
      <c r="B138" s="21">
        <f t="shared" si="48"/>
        <v>70</v>
      </c>
      <c r="C138" s="62">
        <v>70</v>
      </c>
      <c r="D138" s="62"/>
      <c r="E138" s="22">
        <v>12.1</v>
      </c>
      <c r="F138" s="21">
        <v>4.5</v>
      </c>
      <c r="G138" s="21">
        <f t="shared" si="49"/>
        <v>0</v>
      </c>
      <c r="H138" s="21"/>
      <c r="I138" s="21"/>
      <c r="J138" s="21"/>
      <c r="K138" s="21"/>
      <c r="L138" s="18">
        <f t="shared" si="55"/>
        <v>86.6</v>
      </c>
      <c r="M138" s="18">
        <v>74.23</v>
      </c>
      <c r="N138" s="18">
        <f t="shared" si="52"/>
        <v>12.37</v>
      </c>
      <c r="O138" s="21">
        <v>3.02</v>
      </c>
      <c r="P138" s="21">
        <v>114.41</v>
      </c>
      <c r="Q138" s="67">
        <v>51.52</v>
      </c>
      <c r="R138" s="21"/>
      <c r="S138" s="21">
        <v>25.89</v>
      </c>
      <c r="T138" s="18">
        <f t="shared" si="50"/>
        <v>194.84</v>
      </c>
      <c r="U138" s="18">
        <v>109.92</v>
      </c>
      <c r="V138" s="18">
        <f t="shared" si="53"/>
        <v>84.92</v>
      </c>
      <c r="W138" s="18">
        <v>0</v>
      </c>
      <c r="X138" s="18">
        <f t="shared" si="51"/>
        <v>281.44</v>
      </c>
      <c r="Y138" s="18">
        <v>184.15</v>
      </c>
      <c r="Z138" s="18">
        <f t="shared" si="54"/>
        <v>97.2899999999999</v>
      </c>
      <c r="AA138" s="1"/>
    </row>
    <row r="139" s="3" customFormat="1" customHeight="1" outlineLevel="1" spans="1:27">
      <c r="A139" s="63" t="s">
        <v>166</v>
      </c>
      <c r="B139" s="21">
        <f t="shared" si="48"/>
        <v>83</v>
      </c>
      <c r="C139" s="62">
        <v>83</v>
      </c>
      <c r="D139" s="62"/>
      <c r="E139" s="22">
        <v>22.99</v>
      </c>
      <c r="F139" s="21">
        <v>0.6</v>
      </c>
      <c r="G139" s="21">
        <f t="shared" si="49"/>
        <v>5</v>
      </c>
      <c r="H139" s="21"/>
      <c r="I139" s="21"/>
      <c r="J139" s="21">
        <v>5</v>
      </c>
      <c r="K139" s="21"/>
      <c r="L139" s="18">
        <f t="shared" si="55"/>
        <v>111.59</v>
      </c>
      <c r="M139" s="18">
        <v>95.31</v>
      </c>
      <c r="N139" s="18">
        <f t="shared" si="52"/>
        <v>16.28</v>
      </c>
      <c r="O139" s="21">
        <v>5.63</v>
      </c>
      <c r="P139" s="21">
        <v>153.94</v>
      </c>
      <c r="Q139" s="67">
        <v>53.93</v>
      </c>
      <c r="R139" s="21"/>
      <c r="S139" s="21">
        <v>31.91</v>
      </c>
      <c r="T139" s="18">
        <f t="shared" si="50"/>
        <v>245.41</v>
      </c>
      <c r="U139" s="18">
        <v>138.09</v>
      </c>
      <c r="V139" s="18">
        <f t="shared" si="53"/>
        <v>107.32</v>
      </c>
      <c r="W139" s="18">
        <v>0</v>
      </c>
      <c r="X139" s="18">
        <f t="shared" si="51"/>
        <v>357</v>
      </c>
      <c r="Y139" s="18">
        <v>233.4</v>
      </c>
      <c r="Z139" s="18">
        <f t="shared" si="54"/>
        <v>123.6</v>
      </c>
      <c r="AA139" s="1"/>
    </row>
    <row r="140" s="3" customFormat="1" customHeight="1" outlineLevel="1" spans="1:27">
      <c r="A140" s="69" t="s">
        <v>167</v>
      </c>
      <c r="B140" s="21">
        <f t="shared" si="48"/>
        <v>120</v>
      </c>
      <c r="C140" s="62">
        <v>120</v>
      </c>
      <c r="D140" s="62"/>
      <c r="E140" s="22">
        <v>27.95</v>
      </c>
      <c r="F140" s="21">
        <v>11.1</v>
      </c>
      <c r="G140" s="21">
        <f t="shared" si="49"/>
        <v>0</v>
      </c>
      <c r="H140" s="21"/>
      <c r="I140" s="21"/>
      <c r="J140" s="21"/>
      <c r="K140" s="21"/>
      <c r="L140" s="18">
        <f t="shared" si="55"/>
        <v>159.05</v>
      </c>
      <c r="M140" s="18">
        <v>139.65</v>
      </c>
      <c r="N140" s="18">
        <f t="shared" si="52"/>
        <v>19.4</v>
      </c>
      <c r="O140" s="21">
        <v>7.16</v>
      </c>
      <c r="P140" s="21">
        <v>112.83</v>
      </c>
      <c r="Q140" s="67">
        <v>73.96</v>
      </c>
      <c r="R140" s="21"/>
      <c r="S140" s="21">
        <v>72.09</v>
      </c>
      <c r="T140" s="18">
        <f t="shared" si="50"/>
        <v>266.04</v>
      </c>
      <c r="U140" s="18">
        <v>159.72</v>
      </c>
      <c r="V140" s="18">
        <f t="shared" si="53"/>
        <v>106.32</v>
      </c>
      <c r="W140" s="18">
        <v>973.15</v>
      </c>
      <c r="X140" s="18">
        <f t="shared" si="51"/>
        <v>1398.24</v>
      </c>
      <c r="Y140" s="18">
        <v>1272.52</v>
      </c>
      <c r="Z140" s="18">
        <f t="shared" si="54"/>
        <v>125.72</v>
      </c>
      <c r="AA140" s="1"/>
    </row>
    <row r="141" s="3" customFormat="1" customHeight="1" outlineLevel="1" spans="1:27">
      <c r="A141" s="63" t="s">
        <v>168</v>
      </c>
      <c r="B141" s="21">
        <f t="shared" si="48"/>
        <v>109</v>
      </c>
      <c r="C141" s="62">
        <v>109</v>
      </c>
      <c r="D141" s="62"/>
      <c r="E141" s="22">
        <v>25.71</v>
      </c>
      <c r="F141" s="21">
        <v>4.5</v>
      </c>
      <c r="G141" s="21">
        <f t="shared" si="49"/>
        <v>15.3</v>
      </c>
      <c r="H141" s="21"/>
      <c r="I141" s="21"/>
      <c r="J141" s="21"/>
      <c r="K141" s="21">
        <v>15.3</v>
      </c>
      <c r="L141" s="18">
        <f t="shared" si="55"/>
        <v>154.51</v>
      </c>
      <c r="M141" s="18">
        <v>134.55</v>
      </c>
      <c r="N141" s="18">
        <f t="shared" si="52"/>
        <v>19.96</v>
      </c>
      <c r="O141" s="21">
        <v>7.99</v>
      </c>
      <c r="P141" s="21">
        <v>111.4</v>
      </c>
      <c r="Q141" s="67">
        <v>33.5</v>
      </c>
      <c r="R141" s="21"/>
      <c r="S141" s="21">
        <v>32.43</v>
      </c>
      <c r="T141" s="18">
        <f t="shared" si="50"/>
        <v>185.32</v>
      </c>
      <c r="U141" s="18">
        <v>119.38</v>
      </c>
      <c r="V141" s="18">
        <f t="shared" si="53"/>
        <v>65.94</v>
      </c>
      <c r="W141" s="18">
        <v>494.6</v>
      </c>
      <c r="X141" s="18">
        <f t="shared" si="51"/>
        <v>834.43</v>
      </c>
      <c r="Y141" s="18">
        <v>748.53</v>
      </c>
      <c r="Z141" s="18">
        <f t="shared" si="54"/>
        <v>85.9000000000001</v>
      </c>
      <c r="AA141" s="1"/>
    </row>
    <row r="142" s="3" customFormat="1" customHeight="1" outlineLevel="1" spans="1:27">
      <c r="A142" s="63" t="s">
        <v>169</v>
      </c>
      <c r="B142" s="21">
        <f t="shared" si="48"/>
        <v>35</v>
      </c>
      <c r="C142" s="62">
        <v>35</v>
      </c>
      <c r="D142" s="62"/>
      <c r="E142" s="22">
        <v>8.99</v>
      </c>
      <c r="F142" s="21">
        <v>68.51</v>
      </c>
      <c r="G142" s="21">
        <f t="shared" si="49"/>
        <v>0</v>
      </c>
      <c r="H142" s="21"/>
      <c r="I142" s="21"/>
      <c r="J142" s="21"/>
      <c r="K142" s="21"/>
      <c r="L142" s="18">
        <f t="shared" si="55"/>
        <v>112.5</v>
      </c>
      <c r="M142" s="18">
        <v>94.39</v>
      </c>
      <c r="N142" s="18">
        <f t="shared" si="52"/>
        <v>18.11</v>
      </c>
      <c r="O142" s="21">
        <v>2.9</v>
      </c>
      <c r="P142" s="21">
        <v>80.73</v>
      </c>
      <c r="Q142" s="67">
        <v>28.75</v>
      </c>
      <c r="R142" s="21">
        <v>7</v>
      </c>
      <c r="S142" s="21">
        <v>25.49</v>
      </c>
      <c r="T142" s="18">
        <f t="shared" si="50"/>
        <v>144.87</v>
      </c>
      <c r="U142" s="18">
        <v>74.44</v>
      </c>
      <c r="V142" s="18">
        <f t="shared" si="53"/>
        <v>70.43</v>
      </c>
      <c r="W142" s="18">
        <v>0</v>
      </c>
      <c r="X142" s="18">
        <f t="shared" si="51"/>
        <v>257.37</v>
      </c>
      <c r="Y142" s="18">
        <v>168.83</v>
      </c>
      <c r="Z142" s="18">
        <f t="shared" si="54"/>
        <v>88.54</v>
      </c>
      <c r="AA142" s="1"/>
    </row>
    <row r="143" s="3" customFormat="1" customHeight="1" outlineLevel="1" spans="1:27">
      <c r="A143" s="63" t="s">
        <v>170</v>
      </c>
      <c r="B143" s="21">
        <f t="shared" si="48"/>
        <v>22</v>
      </c>
      <c r="C143" s="62">
        <v>22</v>
      </c>
      <c r="D143" s="62"/>
      <c r="E143" s="22">
        <v>9.8</v>
      </c>
      <c r="F143" s="21">
        <v>0.6</v>
      </c>
      <c r="G143" s="21">
        <f t="shared" si="49"/>
        <v>0</v>
      </c>
      <c r="H143" s="21"/>
      <c r="I143" s="21"/>
      <c r="J143" s="21"/>
      <c r="K143" s="21"/>
      <c r="L143" s="18">
        <f t="shared" si="55"/>
        <v>32.4</v>
      </c>
      <c r="M143" s="18">
        <v>26.68</v>
      </c>
      <c r="N143" s="18">
        <f t="shared" si="52"/>
        <v>5.72</v>
      </c>
      <c r="O143" s="21">
        <v>1.66</v>
      </c>
      <c r="P143" s="21">
        <v>50.56</v>
      </c>
      <c r="Q143" s="67">
        <v>19.5</v>
      </c>
      <c r="R143" s="21"/>
      <c r="S143" s="21">
        <v>24.41</v>
      </c>
      <c r="T143" s="18">
        <f t="shared" si="50"/>
        <v>96.13</v>
      </c>
      <c r="U143" s="18">
        <v>64.65</v>
      </c>
      <c r="V143" s="18">
        <f t="shared" si="53"/>
        <v>31.48</v>
      </c>
      <c r="W143" s="18">
        <v>0</v>
      </c>
      <c r="X143" s="18">
        <f t="shared" si="51"/>
        <v>128.53</v>
      </c>
      <c r="Y143" s="18">
        <v>91.33</v>
      </c>
      <c r="Z143" s="18">
        <f t="shared" si="54"/>
        <v>37.2</v>
      </c>
      <c r="AA143" s="1"/>
    </row>
    <row r="144" s="3" customFormat="1" customHeight="1" outlineLevel="1" spans="1:27">
      <c r="A144" s="68" t="s">
        <v>171</v>
      </c>
      <c r="B144" s="21">
        <f t="shared" si="48"/>
        <v>22</v>
      </c>
      <c r="C144" s="62">
        <v>22</v>
      </c>
      <c r="D144" s="62"/>
      <c r="E144" s="22">
        <v>7.77</v>
      </c>
      <c r="F144" s="21">
        <v>0</v>
      </c>
      <c r="G144" s="21">
        <f t="shared" si="49"/>
        <v>0</v>
      </c>
      <c r="H144" s="21"/>
      <c r="I144" s="21"/>
      <c r="J144" s="21"/>
      <c r="K144" s="21"/>
      <c r="L144" s="18">
        <f t="shared" si="55"/>
        <v>29.77</v>
      </c>
      <c r="M144" s="18">
        <v>25.97</v>
      </c>
      <c r="N144" s="18">
        <f t="shared" si="52"/>
        <v>3.8</v>
      </c>
      <c r="O144" s="21">
        <v>1.86</v>
      </c>
      <c r="P144" s="21">
        <v>37.63</v>
      </c>
      <c r="Q144" s="67">
        <v>15.46</v>
      </c>
      <c r="R144" s="21"/>
      <c r="S144" s="21">
        <v>30.17</v>
      </c>
      <c r="T144" s="18">
        <f t="shared" si="50"/>
        <v>85.12</v>
      </c>
      <c r="U144" s="18">
        <v>55.86</v>
      </c>
      <c r="V144" s="18">
        <f t="shared" si="53"/>
        <v>29.26</v>
      </c>
      <c r="W144" s="18">
        <v>9.64</v>
      </c>
      <c r="X144" s="18">
        <f t="shared" si="51"/>
        <v>124.53</v>
      </c>
      <c r="Y144" s="18">
        <v>91.47</v>
      </c>
      <c r="Z144" s="18">
        <f t="shared" si="54"/>
        <v>33.06</v>
      </c>
      <c r="AA144" s="1"/>
    </row>
    <row r="145" s="3" customFormat="1" customHeight="1" outlineLevel="1" spans="1:27">
      <c r="A145" s="63" t="s">
        <v>172</v>
      </c>
      <c r="B145" s="21">
        <f t="shared" si="48"/>
        <v>24</v>
      </c>
      <c r="C145" s="62">
        <v>24</v>
      </c>
      <c r="D145" s="62"/>
      <c r="E145" s="22">
        <v>7.86</v>
      </c>
      <c r="F145" s="21">
        <v>19.87</v>
      </c>
      <c r="G145" s="21">
        <f t="shared" si="49"/>
        <v>0</v>
      </c>
      <c r="H145" s="21"/>
      <c r="I145" s="21"/>
      <c r="J145" s="21"/>
      <c r="K145" s="21"/>
      <c r="L145" s="18">
        <f t="shared" si="55"/>
        <v>51.73</v>
      </c>
      <c r="M145" s="18">
        <v>47.3</v>
      </c>
      <c r="N145" s="18">
        <f t="shared" si="52"/>
        <v>4.43000000000001</v>
      </c>
      <c r="O145" s="21">
        <v>2.03</v>
      </c>
      <c r="P145" s="21">
        <v>45.41</v>
      </c>
      <c r="Q145" s="67">
        <v>12.13</v>
      </c>
      <c r="R145" s="21"/>
      <c r="S145" s="21">
        <v>30.38</v>
      </c>
      <c r="T145" s="18">
        <f t="shared" si="50"/>
        <v>89.95</v>
      </c>
      <c r="U145" s="18">
        <v>61.29</v>
      </c>
      <c r="V145" s="18">
        <f t="shared" si="53"/>
        <v>28.66</v>
      </c>
      <c r="W145" s="18">
        <v>0</v>
      </c>
      <c r="X145" s="18">
        <f t="shared" si="51"/>
        <v>141.68</v>
      </c>
      <c r="Y145" s="18">
        <v>108.59</v>
      </c>
      <c r="Z145" s="18">
        <f t="shared" si="54"/>
        <v>33.09</v>
      </c>
      <c r="AA145" s="1"/>
    </row>
    <row r="146" s="3" customFormat="1" customHeight="1" outlineLevel="1" spans="1:27">
      <c r="A146" s="63" t="s">
        <v>173</v>
      </c>
      <c r="B146" s="21">
        <f t="shared" si="48"/>
        <v>73</v>
      </c>
      <c r="C146" s="62">
        <v>73</v>
      </c>
      <c r="D146" s="62"/>
      <c r="E146" s="22">
        <v>37.11</v>
      </c>
      <c r="F146" s="21">
        <v>0</v>
      </c>
      <c r="G146" s="21">
        <f t="shared" si="49"/>
        <v>4</v>
      </c>
      <c r="H146" s="21">
        <v>4</v>
      </c>
      <c r="I146" s="21"/>
      <c r="J146" s="21"/>
      <c r="K146" s="21"/>
      <c r="L146" s="18">
        <f t="shared" si="55"/>
        <v>114.11</v>
      </c>
      <c r="M146" s="18">
        <v>94.78</v>
      </c>
      <c r="N146" s="18">
        <f t="shared" si="52"/>
        <v>19.33</v>
      </c>
      <c r="O146" s="21">
        <v>4.39</v>
      </c>
      <c r="P146" s="21">
        <v>56.62</v>
      </c>
      <c r="Q146" s="67">
        <v>30.94</v>
      </c>
      <c r="R146" s="21"/>
      <c r="S146" s="21">
        <v>35.19</v>
      </c>
      <c r="T146" s="18">
        <f t="shared" si="50"/>
        <v>127.14</v>
      </c>
      <c r="U146" s="18">
        <v>85.99</v>
      </c>
      <c r="V146" s="18">
        <f t="shared" si="53"/>
        <v>41.15</v>
      </c>
      <c r="W146" s="18">
        <v>0</v>
      </c>
      <c r="X146" s="18">
        <f t="shared" si="51"/>
        <v>241.25</v>
      </c>
      <c r="Y146" s="18">
        <v>180.77</v>
      </c>
      <c r="Z146" s="18">
        <f t="shared" si="54"/>
        <v>60.48</v>
      </c>
      <c r="AA146" s="1"/>
    </row>
    <row r="147" s="3" customFormat="1" customHeight="1" outlineLevel="1" spans="1:27">
      <c r="A147" s="63" t="s">
        <v>174</v>
      </c>
      <c r="B147" s="21">
        <f t="shared" si="48"/>
        <v>65</v>
      </c>
      <c r="C147" s="62">
        <v>65</v>
      </c>
      <c r="D147" s="62"/>
      <c r="E147" s="22">
        <v>19.25</v>
      </c>
      <c r="F147" s="21">
        <v>6</v>
      </c>
      <c r="G147" s="21">
        <f t="shared" si="49"/>
        <v>18.2</v>
      </c>
      <c r="H147" s="21"/>
      <c r="I147" s="21"/>
      <c r="J147" s="21"/>
      <c r="K147" s="21">
        <v>18.2</v>
      </c>
      <c r="L147" s="18">
        <f t="shared" si="55"/>
        <v>108.45</v>
      </c>
      <c r="M147" s="18">
        <v>94.12</v>
      </c>
      <c r="N147" s="18">
        <f t="shared" si="52"/>
        <v>14.33</v>
      </c>
      <c r="O147" s="21">
        <v>6</v>
      </c>
      <c r="P147" s="21">
        <v>196.59</v>
      </c>
      <c r="Q147" s="67">
        <v>29.28</v>
      </c>
      <c r="R147" s="21">
        <v>20</v>
      </c>
      <c r="S147" s="21">
        <v>38.41</v>
      </c>
      <c r="T147" s="18">
        <f t="shared" si="50"/>
        <v>290.28</v>
      </c>
      <c r="U147" s="18">
        <v>188.06</v>
      </c>
      <c r="V147" s="18">
        <f t="shared" si="53"/>
        <v>102.22</v>
      </c>
      <c r="W147" s="18">
        <v>0</v>
      </c>
      <c r="X147" s="18">
        <f t="shared" si="51"/>
        <v>398.73</v>
      </c>
      <c r="Y147" s="18">
        <v>282.18</v>
      </c>
      <c r="Z147" s="18">
        <f t="shared" si="54"/>
        <v>116.55</v>
      </c>
      <c r="AA147" s="1"/>
    </row>
    <row r="148" s="3" customFormat="1" customHeight="1" outlineLevel="1" spans="1:27">
      <c r="A148" s="63" t="s">
        <v>175</v>
      </c>
      <c r="B148" s="21">
        <f t="shared" si="48"/>
        <v>28</v>
      </c>
      <c r="C148" s="62">
        <v>28</v>
      </c>
      <c r="D148" s="62"/>
      <c r="E148" s="22">
        <v>8.81</v>
      </c>
      <c r="F148" s="21">
        <v>4.5</v>
      </c>
      <c r="G148" s="21">
        <f t="shared" si="49"/>
        <v>0</v>
      </c>
      <c r="H148" s="21"/>
      <c r="I148" s="21"/>
      <c r="J148" s="21"/>
      <c r="K148" s="21"/>
      <c r="L148" s="18">
        <f t="shared" si="55"/>
        <v>41.31</v>
      </c>
      <c r="M148" s="18">
        <v>34.71</v>
      </c>
      <c r="N148" s="18">
        <f t="shared" si="52"/>
        <v>6.6</v>
      </c>
      <c r="O148" s="21">
        <v>1.95</v>
      </c>
      <c r="P148" s="21">
        <v>192.12</v>
      </c>
      <c r="Q148" s="67">
        <v>22.65</v>
      </c>
      <c r="R148" s="21"/>
      <c r="S148" s="21">
        <v>20.77</v>
      </c>
      <c r="T148" s="18">
        <f t="shared" si="50"/>
        <v>237.49</v>
      </c>
      <c r="U148" s="18">
        <v>150.85</v>
      </c>
      <c r="V148" s="18">
        <f t="shared" si="53"/>
        <v>86.64</v>
      </c>
      <c r="W148" s="18">
        <v>0</v>
      </c>
      <c r="X148" s="18">
        <f t="shared" si="51"/>
        <v>278.8</v>
      </c>
      <c r="Y148" s="18">
        <v>185.56</v>
      </c>
      <c r="Z148" s="18">
        <f t="shared" si="54"/>
        <v>93.24</v>
      </c>
      <c r="AA148" s="1"/>
    </row>
    <row r="149" s="3" customFormat="1" customHeight="1" outlineLevel="1" spans="1:27">
      <c r="A149" s="63" t="s">
        <v>176</v>
      </c>
      <c r="B149" s="21">
        <f t="shared" si="48"/>
        <v>21</v>
      </c>
      <c r="C149" s="62">
        <v>21</v>
      </c>
      <c r="D149" s="62"/>
      <c r="E149" s="22">
        <v>5.41</v>
      </c>
      <c r="F149" s="21">
        <v>0.6</v>
      </c>
      <c r="G149" s="21">
        <f t="shared" si="49"/>
        <v>0</v>
      </c>
      <c r="H149" s="21"/>
      <c r="I149" s="21"/>
      <c r="J149" s="21"/>
      <c r="K149" s="21"/>
      <c r="L149" s="18">
        <f t="shared" si="55"/>
        <v>27.01</v>
      </c>
      <c r="M149" s="18">
        <v>23.49</v>
      </c>
      <c r="N149" s="18">
        <f t="shared" si="52"/>
        <v>3.52</v>
      </c>
      <c r="O149" s="21">
        <v>2.11</v>
      </c>
      <c r="P149" s="21">
        <v>42.03</v>
      </c>
      <c r="Q149" s="67">
        <v>15.92</v>
      </c>
      <c r="R149" s="21"/>
      <c r="S149" s="21">
        <v>18.2</v>
      </c>
      <c r="T149" s="18">
        <f t="shared" si="50"/>
        <v>78.26</v>
      </c>
      <c r="U149" s="18">
        <v>44.6</v>
      </c>
      <c r="V149" s="18">
        <f t="shared" si="53"/>
        <v>33.66</v>
      </c>
      <c r="W149" s="18">
        <v>0</v>
      </c>
      <c r="X149" s="18">
        <f t="shared" si="51"/>
        <v>105.27</v>
      </c>
      <c r="Y149" s="18">
        <v>68.09</v>
      </c>
      <c r="Z149" s="18">
        <f t="shared" si="54"/>
        <v>37.18</v>
      </c>
      <c r="AA149" s="1"/>
    </row>
    <row r="150" s="3" customFormat="1" customHeight="1" outlineLevel="1" spans="1:27">
      <c r="A150" s="68" t="s">
        <v>177</v>
      </c>
      <c r="B150" s="21">
        <f t="shared" si="48"/>
        <v>25</v>
      </c>
      <c r="C150" s="62">
        <v>25</v>
      </c>
      <c r="D150" s="62"/>
      <c r="E150" s="22">
        <v>6.78</v>
      </c>
      <c r="F150" s="21">
        <v>4.1</v>
      </c>
      <c r="G150" s="21">
        <f t="shared" si="49"/>
        <v>0</v>
      </c>
      <c r="H150" s="21"/>
      <c r="I150" s="21"/>
      <c r="J150" s="21"/>
      <c r="K150" s="21"/>
      <c r="L150" s="18">
        <f t="shared" si="55"/>
        <v>35.88</v>
      </c>
      <c r="M150" s="18">
        <v>31.88</v>
      </c>
      <c r="N150" s="18">
        <f t="shared" si="52"/>
        <v>4</v>
      </c>
      <c r="O150" s="21">
        <v>1.99</v>
      </c>
      <c r="P150" s="21">
        <v>132.94</v>
      </c>
      <c r="Q150" s="67">
        <v>16.39</v>
      </c>
      <c r="R150" s="21"/>
      <c r="S150" s="21">
        <v>39.45</v>
      </c>
      <c r="T150" s="18">
        <f t="shared" si="50"/>
        <v>190.77</v>
      </c>
      <c r="U150" s="18">
        <v>77.99</v>
      </c>
      <c r="V150" s="18">
        <f t="shared" si="53"/>
        <v>112.78</v>
      </c>
      <c r="W150" s="18">
        <v>0</v>
      </c>
      <c r="X150" s="18">
        <f t="shared" si="51"/>
        <v>226.65</v>
      </c>
      <c r="Y150" s="18">
        <v>109.87</v>
      </c>
      <c r="Z150" s="18">
        <f t="shared" si="54"/>
        <v>116.78</v>
      </c>
      <c r="AA150" s="1"/>
    </row>
    <row r="151" s="3" customFormat="1" customHeight="1" outlineLevel="1" spans="1:27">
      <c r="A151" s="63" t="s">
        <v>178</v>
      </c>
      <c r="B151" s="21">
        <f t="shared" si="48"/>
        <v>11</v>
      </c>
      <c r="C151" s="62">
        <v>11</v>
      </c>
      <c r="D151" s="62"/>
      <c r="E151" s="22">
        <v>2.18</v>
      </c>
      <c r="F151" s="21">
        <v>0</v>
      </c>
      <c r="G151" s="21">
        <f t="shared" si="49"/>
        <v>0</v>
      </c>
      <c r="H151" s="21"/>
      <c r="I151" s="21"/>
      <c r="J151" s="21"/>
      <c r="K151" s="21"/>
      <c r="L151" s="18">
        <f t="shared" si="55"/>
        <v>13.18</v>
      </c>
      <c r="M151" s="18">
        <v>12.18</v>
      </c>
      <c r="N151" s="18">
        <f t="shared" si="52"/>
        <v>1</v>
      </c>
      <c r="O151" s="21">
        <v>0.5</v>
      </c>
      <c r="P151" s="21">
        <v>15.64</v>
      </c>
      <c r="Q151" s="67">
        <v>4.82</v>
      </c>
      <c r="R151" s="21"/>
      <c r="S151" s="21">
        <v>56.73</v>
      </c>
      <c r="T151" s="18">
        <f t="shared" si="50"/>
        <v>77.69</v>
      </c>
      <c r="U151" s="18">
        <v>33.05</v>
      </c>
      <c r="V151" s="18">
        <f t="shared" si="53"/>
        <v>44.64</v>
      </c>
      <c r="W151" s="18">
        <v>0</v>
      </c>
      <c r="X151" s="18">
        <f t="shared" si="51"/>
        <v>90.87</v>
      </c>
      <c r="Y151" s="18">
        <v>45.23</v>
      </c>
      <c r="Z151" s="18">
        <f t="shared" si="54"/>
        <v>45.64</v>
      </c>
      <c r="AA151" s="1"/>
    </row>
    <row r="152" s="3" customFormat="1" customHeight="1" outlineLevel="1" spans="1:27">
      <c r="A152" s="63" t="s">
        <v>179</v>
      </c>
      <c r="B152" s="21">
        <f t="shared" si="48"/>
        <v>15</v>
      </c>
      <c r="C152" s="62">
        <v>15</v>
      </c>
      <c r="D152" s="62"/>
      <c r="E152" s="22">
        <v>2.35</v>
      </c>
      <c r="F152" s="21">
        <v>9</v>
      </c>
      <c r="G152" s="21">
        <f t="shared" si="49"/>
        <v>0</v>
      </c>
      <c r="H152" s="21"/>
      <c r="I152" s="21"/>
      <c r="J152" s="21"/>
      <c r="K152" s="21"/>
      <c r="L152" s="18">
        <f t="shared" si="55"/>
        <v>26.35</v>
      </c>
      <c r="M152" s="18">
        <v>23.83</v>
      </c>
      <c r="N152" s="18">
        <f t="shared" si="52"/>
        <v>2.52</v>
      </c>
      <c r="O152" s="21">
        <v>1.41</v>
      </c>
      <c r="P152" s="21">
        <v>35.63</v>
      </c>
      <c r="Q152" s="67">
        <v>36.1</v>
      </c>
      <c r="R152" s="21"/>
      <c r="S152" s="21">
        <v>17.95</v>
      </c>
      <c r="T152" s="18">
        <f t="shared" si="50"/>
        <v>91.09</v>
      </c>
      <c r="U152" s="18">
        <v>46.91</v>
      </c>
      <c r="V152" s="18">
        <f t="shared" si="53"/>
        <v>44.18</v>
      </c>
      <c r="W152" s="18">
        <v>0</v>
      </c>
      <c r="X152" s="18">
        <f t="shared" si="51"/>
        <v>117.44</v>
      </c>
      <c r="Y152" s="18">
        <v>70.74</v>
      </c>
      <c r="Z152" s="18">
        <f t="shared" si="54"/>
        <v>46.7</v>
      </c>
      <c r="AA152" s="1"/>
    </row>
    <row r="153" s="3" customFormat="1" customHeight="1" outlineLevel="1" spans="1:27">
      <c r="A153" s="63" t="s">
        <v>180</v>
      </c>
      <c r="B153" s="21">
        <f t="shared" si="48"/>
        <v>45</v>
      </c>
      <c r="C153" s="62">
        <v>45</v>
      </c>
      <c r="D153" s="62"/>
      <c r="E153" s="22">
        <v>16.01</v>
      </c>
      <c r="F153" s="21">
        <v>9.34</v>
      </c>
      <c r="G153" s="21">
        <f t="shared" si="49"/>
        <v>5</v>
      </c>
      <c r="H153" s="21"/>
      <c r="I153" s="21"/>
      <c r="J153" s="21">
        <v>5</v>
      </c>
      <c r="K153" s="21"/>
      <c r="L153" s="18">
        <f t="shared" si="55"/>
        <v>75.35</v>
      </c>
      <c r="M153" s="18">
        <v>61.36</v>
      </c>
      <c r="N153" s="18">
        <f t="shared" si="52"/>
        <v>13.99</v>
      </c>
      <c r="O153" s="21">
        <v>5.38</v>
      </c>
      <c r="P153" s="21">
        <v>45.1</v>
      </c>
      <c r="Q153" s="67">
        <v>33.04</v>
      </c>
      <c r="R153" s="21"/>
      <c r="S153" s="21">
        <v>25.87</v>
      </c>
      <c r="T153" s="18">
        <f t="shared" si="50"/>
        <v>109.39</v>
      </c>
      <c r="U153" s="18">
        <v>73.95</v>
      </c>
      <c r="V153" s="18">
        <f t="shared" si="53"/>
        <v>35.44</v>
      </c>
      <c r="W153" s="18">
        <v>0</v>
      </c>
      <c r="X153" s="18">
        <f t="shared" si="51"/>
        <v>184.74</v>
      </c>
      <c r="Y153" s="18">
        <v>135.31</v>
      </c>
      <c r="Z153" s="18">
        <f t="shared" si="54"/>
        <v>49.43</v>
      </c>
      <c r="AA153" s="1"/>
    </row>
    <row r="154" s="3" customFormat="1" customHeight="1" outlineLevel="1" spans="1:27">
      <c r="A154" s="63" t="s">
        <v>181</v>
      </c>
      <c r="B154" s="21">
        <f t="shared" si="48"/>
        <v>263</v>
      </c>
      <c r="C154" s="62">
        <v>263</v>
      </c>
      <c r="D154" s="62"/>
      <c r="E154" s="22">
        <v>35.24</v>
      </c>
      <c r="F154" s="21">
        <v>9.2</v>
      </c>
      <c r="G154" s="21">
        <f t="shared" si="49"/>
        <v>18.9</v>
      </c>
      <c r="H154" s="21"/>
      <c r="I154" s="21"/>
      <c r="J154" s="21"/>
      <c r="K154" s="21">
        <v>18.9</v>
      </c>
      <c r="L154" s="18">
        <f t="shared" si="55"/>
        <v>326.34</v>
      </c>
      <c r="M154" s="18">
        <v>287.59</v>
      </c>
      <c r="N154" s="18">
        <f t="shared" si="52"/>
        <v>38.75</v>
      </c>
      <c r="O154" s="21">
        <v>10.85</v>
      </c>
      <c r="P154" s="21">
        <v>187.06</v>
      </c>
      <c r="Q154" s="67">
        <v>31.75</v>
      </c>
      <c r="R154" s="21"/>
      <c r="S154" s="21">
        <v>78.17</v>
      </c>
      <c r="T154" s="18">
        <f t="shared" si="50"/>
        <v>307.83</v>
      </c>
      <c r="U154" s="18">
        <v>202.98</v>
      </c>
      <c r="V154" s="18">
        <f t="shared" si="53"/>
        <v>104.85</v>
      </c>
      <c r="W154" s="18">
        <v>32.12</v>
      </c>
      <c r="X154" s="18">
        <f t="shared" si="51"/>
        <v>666.29</v>
      </c>
      <c r="Y154" s="18">
        <v>522.69</v>
      </c>
      <c r="Z154" s="18">
        <f t="shared" si="54"/>
        <v>143.6</v>
      </c>
      <c r="AA154" s="1"/>
    </row>
    <row r="155" s="3" customFormat="1" customHeight="1" outlineLevel="1" spans="1:27">
      <c r="A155" s="63" t="s">
        <v>182</v>
      </c>
      <c r="B155" s="21">
        <f t="shared" si="48"/>
        <v>49</v>
      </c>
      <c r="C155" s="62">
        <v>49</v>
      </c>
      <c r="D155" s="62"/>
      <c r="E155" s="22">
        <v>13.77</v>
      </c>
      <c r="F155" s="21">
        <v>10.7</v>
      </c>
      <c r="G155" s="21">
        <f t="shared" si="49"/>
        <v>0</v>
      </c>
      <c r="H155" s="21"/>
      <c r="I155" s="21"/>
      <c r="J155" s="21"/>
      <c r="K155" s="21"/>
      <c r="L155" s="18">
        <f t="shared" si="55"/>
        <v>73.47</v>
      </c>
      <c r="M155" s="18">
        <v>62.56</v>
      </c>
      <c r="N155" s="18">
        <f t="shared" si="52"/>
        <v>10.91</v>
      </c>
      <c r="O155" s="21">
        <v>3.77</v>
      </c>
      <c r="P155" s="21">
        <v>39.88</v>
      </c>
      <c r="Q155" s="67">
        <v>28.31</v>
      </c>
      <c r="R155" s="21"/>
      <c r="S155" s="21">
        <v>23.05</v>
      </c>
      <c r="T155" s="18">
        <f t="shared" si="50"/>
        <v>95.01</v>
      </c>
      <c r="U155" s="18">
        <v>62.33</v>
      </c>
      <c r="V155" s="18">
        <f t="shared" si="53"/>
        <v>32.68</v>
      </c>
      <c r="W155" s="18">
        <v>9.64</v>
      </c>
      <c r="X155" s="18">
        <f t="shared" si="51"/>
        <v>178.12</v>
      </c>
      <c r="Y155" s="18">
        <v>134.53</v>
      </c>
      <c r="Z155" s="18">
        <f t="shared" si="54"/>
        <v>43.59</v>
      </c>
      <c r="AA155" s="1"/>
    </row>
    <row r="156" s="3" customFormat="1" customHeight="1" outlineLevel="1" spans="1:27">
      <c r="A156" s="63" t="s">
        <v>183</v>
      </c>
      <c r="B156" s="21">
        <f t="shared" si="48"/>
        <v>96</v>
      </c>
      <c r="C156" s="62">
        <v>96</v>
      </c>
      <c r="D156" s="62"/>
      <c r="E156" s="22">
        <v>16.6</v>
      </c>
      <c r="F156" s="21">
        <v>0</v>
      </c>
      <c r="G156" s="21">
        <f t="shared" si="49"/>
        <v>0</v>
      </c>
      <c r="H156" s="21"/>
      <c r="I156" s="21"/>
      <c r="J156" s="21"/>
      <c r="K156" s="21"/>
      <c r="L156" s="18">
        <f t="shared" si="55"/>
        <v>112.6</v>
      </c>
      <c r="M156" s="18">
        <v>97.46</v>
      </c>
      <c r="N156" s="18">
        <f t="shared" si="52"/>
        <v>15.14</v>
      </c>
      <c r="O156" s="21">
        <v>6.09</v>
      </c>
      <c r="P156" s="21">
        <v>68.4</v>
      </c>
      <c r="Q156" s="67">
        <v>14.77</v>
      </c>
      <c r="R156" s="21"/>
      <c r="S156" s="21">
        <v>31.03</v>
      </c>
      <c r="T156" s="18">
        <f t="shared" si="50"/>
        <v>120.29</v>
      </c>
      <c r="U156" s="18">
        <v>84.78</v>
      </c>
      <c r="V156" s="18">
        <f t="shared" si="53"/>
        <v>35.51</v>
      </c>
      <c r="W156" s="18">
        <v>19.27</v>
      </c>
      <c r="X156" s="18">
        <f t="shared" si="51"/>
        <v>252.16</v>
      </c>
      <c r="Y156" s="18">
        <v>201.51</v>
      </c>
      <c r="Z156" s="18">
        <f t="shared" si="54"/>
        <v>50.65</v>
      </c>
      <c r="AA156" s="1"/>
    </row>
    <row r="157" s="3" customFormat="1" customHeight="1" outlineLevel="1" spans="1:27">
      <c r="A157" s="68" t="s">
        <v>184</v>
      </c>
      <c r="B157" s="21">
        <f t="shared" si="48"/>
        <v>66</v>
      </c>
      <c r="C157" s="62">
        <v>66</v>
      </c>
      <c r="D157" s="62"/>
      <c r="E157" s="22">
        <v>72.6</v>
      </c>
      <c r="F157" s="21">
        <v>10.7</v>
      </c>
      <c r="G157" s="21">
        <f t="shared" si="49"/>
        <v>0</v>
      </c>
      <c r="H157" s="21"/>
      <c r="I157" s="21"/>
      <c r="J157" s="21"/>
      <c r="K157" s="21"/>
      <c r="L157" s="18">
        <f t="shared" si="55"/>
        <v>149.3</v>
      </c>
      <c r="M157" s="18">
        <v>112.56</v>
      </c>
      <c r="N157" s="18">
        <f t="shared" si="52"/>
        <v>36.74</v>
      </c>
      <c r="O157" s="21">
        <v>4.93</v>
      </c>
      <c r="P157" s="21">
        <v>294.5</v>
      </c>
      <c r="Q157" s="67">
        <v>35.02</v>
      </c>
      <c r="R157" s="21"/>
      <c r="S157" s="21">
        <v>27.78</v>
      </c>
      <c r="T157" s="18">
        <f t="shared" si="50"/>
        <v>362.23</v>
      </c>
      <c r="U157" s="18">
        <v>244.87</v>
      </c>
      <c r="V157" s="18">
        <f t="shared" si="53"/>
        <v>117.36</v>
      </c>
      <c r="W157" s="18">
        <v>298.69</v>
      </c>
      <c r="X157" s="18">
        <f t="shared" si="51"/>
        <v>810.22</v>
      </c>
      <c r="Y157" s="18">
        <v>656.12</v>
      </c>
      <c r="Z157" s="18">
        <f t="shared" si="54"/>
        <v>154.1</v>
      </c>
      <c r="AA157" s="1"/>
    </row>
    <row r="158" s="3" customFormat="1" customHeight="1" outlineLevel="1" spans="1:27">
      <c r="A158" s="63" t="s">
        <v>185</v>
      </c>
      <c r="B158" s="21">
        <f t="shared" si="48"/>
        <v>31</v>
      </c>
      <c r="C158" s="62">
        <v>31</v>
      </c>
      <c r="D158" s="62"/>
      <c r="E158" s="22">
        <v>8.66</v>
      </c>
      <c r="F158" s="21">
        <v>0.6</v>
      </c>
      <c r="G158" s="21">
        <f t="shared" si="49"/>
        <v>0</v>
      </c>
      <c r="H158" s="21"/>
      <c r="I158" s="21"/>
      <c r="J158" s="21"/>
      <c r="K158" s="21"/>
      <c r="L158" s="18">
        <f t="shared" si="55"/>
        <v>40.26</v>
      </c>
      <c r="M158" s="18">
        <v>41.26</v>
      </c>
      <c r="N158" s="18">
        <f t="shared" si="52"/>
        <v>-1</v>
      </c>
      <c r="O158" s="21">
        <v>2.07</v>
      </c>
      <c r="P158" s="21">
        <v>49.5</v>
      </c>
      <c r="Q158" s="67">
        <v>18.81</v>
      </c>
      <c r="R158" s="21"/>
      <c r="S158" s="21">
        <v>29.71</v>
      </c>
      <c r="T158" s="18">
        <f t="shared" si="50"/>
        <v>100.09</v>
      </c>
      <c r="U158" s="18">
        <v>78.81</v>
      </c>
      <c r="V158" s="18">
        <f t="shared" si="53"/>
        <v>21.28</v>
      </c>
      <c r="W158" s="18">
        <v>327.59</v>
      </c>
      <c r="X158" s="18">
        <f t="shared" si="51"/>
        <v>467.94</v>
      </c>
      <c r="Y158" s="18">
        <v>447.66</v>
      </c>
      <c r="Z158" s="18">
        <f t="shared" si="54"/>
        <v>20.2799999999999</v>
      </c>
      <c r="AA158" s="1"/>
    </row>
    <row r="159" s="3" customFormat="1" customHeight="1" outlineLevel="1" spans="1:27">
      <c r="A159" s="63" t="s">
        <v>186</v>
      </c>
      <c r="B159" s="21">
        <f t="shared" si="48"/>
        <v>22</v>
      </c>
      <c r="C159" s="62">
        <v>22</v>
      </c>
      <c r="D159" s="62"/>
      <c r="E159" s="22">
        <v>10.23</v>
      </c>
      <c r="F159" s="21">
        <v>0</v>
      </c>
      <c r="G159" s="21">
        <f t="shared" si="49"/>
        <v>0</v>
      </c>
      <c r="H159" s="21"/>
      <c r="I159" s="21"/>
      <c r="J159" s="21"/>
      <c r="K159" s="21"/>
      <c r="L159" s="18">
        <f t="shared" si="55"/>
        <v>32.23</v>
      </c>
      <c r="M159" s="18">
        <v>26.9</v>
      </c>
      <c r="N159" s="18">
        <f t="shared" si="52"/>
        <v>5.33000000000001</v>
      </c>
      <c r="O159" s="21">
        <v>2.03</v>
      </c>
      <c r="P159" s="21">
        <v>110.78</v>
      </c>
      <c r="Q159" s="67">
        <v>14.6</v>
      </c>
      <c r="R159" s="21"/>
      <c r="S159" s="21">
        <v>34.78</v>
      </c>
      <c r="T159" s="18">
        <f t="shared" si="50"/>
        <v>162.19</v>
      </c>
      <c r="U159" s="18">
        <v>134.19</v>
      </c>
      <c r="V159" s="18">
        <f t="shared" si="53"/>
        <v>28</v>
      </c>
      <c r="W159" s="18">
        <v>0</v>
      </c>
      <c r="X159" s="18">
        <f t="shared" si="51"/>
        <v>194.42</v>
      </c>
      <c r="Y159" s="18">
        <v>161.09</v>
      </c>
      <c r="Z159" s="18">
        <f t="shared" si="54"/>
        <v>33.33</v>
      </c>
      <c r="AA159" s="1"/>
    </row>
  </sheetData>
  <autoFilter ref="A6:XEZ159">
    <extLst/>
  </autoFilter>
  <mergeCells count="23">
    <mergeCell ref="A2:Z2"/>
    <mergeCell ref="B4:N4"/>
    <mergeCell ref="O4:V4"/>
    <mergeCell ref="B5:D5"/>
    <mergeCell ref="G5:K5"/>
    <mergeCell ref="A4:A6"/>
    <mergeCell ref="E5:E6"/>
    <mergeCell ref="F5:F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4:W6"/>
    <mergeCell ref="X4:X6"/>
    <mergeCell ref="Y4:Y6"/>
    <mergeCell ref="Z4:Z6"/>
  </mergeCells>
  <conditionalFormatting sqref="A103:A12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省卫生和计划生育委员会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黄欣</dc:creator>
  <cp:lastModifiedBy>Administrator</cp:lastModifiedBy>
  <dcterms:created xsi:type="dcterms:W3CDTF">2025-12-10T17:35:00Z</dcterms:created>
  <dcterms:modified xsi:type="dcterms:W3CDTF">2026-08-04T08:45:42Z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0181F20EF28EAC1982206B6A72FDC048</vt:lpwstr>
  </property>
  <property fmtid="{D5CDD505-2E9C-101B-9397-08002B2CF9AE}" pid="3" name="KSOProductBuildVer">
    <vt:lpwstr>2052-11.8.2.12085</vt:lpwstr>
  </property>
  <property fmtid="{D5CDD505-2E9C-101B-9397-08002B2CF9AE}" pid="4" name="CalculationRule">
    <vt:i4>0</vt:i4>
  </property>
</Properties>
</file>