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能源公交车奖励资金" sheetId="1" r:id="rId1"/>
    <sheet name="农村道路客运费改税补贴资金" sheetId="2" r:id="rId2"/>
    <sheet name="农村道路客运涨价补贴资金" sheetId="3" r:id="rId3"/>
  </sheets>
  <definedNames>
    <definedName name="_xlnm._FilterDatabase" localSheetId="0" hidden="1">新能源公交车奖励资金!$A$3:$K$116</definedName>
    <definedName name="_xlnm.Print_Titles" localSheetId="0">新能源公交车奖励资金!$3:$3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<sst xmlns="http://schemas.openxmlformats.org/spreadsheetml/2006/main" count="838" uniqueCount="229">
  <si>
    <t>附件2</t>
  </si>
  <si>
    <t>台山市2024年度城市交通发展奖励资金（新能源公交车奖励资金）分配明细表</t>
  </si>
  <si>
    <t>序号</t>
  </si>
  <si>
    <t>业户名称</t>
  </si>
  <si>
    <t>车牌号</t>
  </si>
  <si>
    <t>燃料类型</t>
  </si>
  <si>
    <t>是否专用于定制公交、公交化运营客运车辆、不符合跨市公交认定标准的跨市、县公交车用途车辆</t>
  </si>
  <si>
    <t>实际运营天数</t>
  </si>
  <si>
    <t>运营折算月数</t>
  </si>
  <si>
    <t>车辆标台数</t>
  </si>
  <si>
    <t>运营折算月数系数×车辆标台数</t>
  </si>
  <si>
    <t>单车分配金额（元）</t>
  </si>
  <si>
    <t>合计（元）</t>
  </si>
  <si>
    <t>台山市祥安汽车运输有限公司</t>
  </si>
  <si>
    <t>粤J52497</t>
  </si>
  <si>
    <t>纯电动</t>
  </si>
  <si>
    <t>否</t>
  </si>
  <si>
    <t>1.30</t>
  </si>
  <si>
    <t>粤J52553</t>
  </si>
  <si>
    <t>粤J52580</t>
  </si>
  <si>
    <t>粤J52582</t>
  </si>
  <si>
    <t>粤J52585</t>
  </si>
  <si>
    <t>粤J52586</t>
  </si>
  <si>
    <t>粤J52587</t>
  </si>
  <si>
    <t>粤J52588</t>
  </si>
  <si>
    <t>粤J52601</t>
  </si>
  <si>
    <t>粤J52603</t>
  </si>
  <si>
    <t>江门市文旅交通投资集团有限公司台山公共汽车分公司</t>
  </si>
  <si>
    <t>粤J00676D</t>
  </si>
  <si>
    <t>1.00</t>
  </si>
  <si>
    <t>粤J02955D</t>
  </si>
  <si>
    <t>粤J05838D</t>
  </si>
  <si>
    <t>粤J06136D</t>
  </si>
  <si>
    <t>粤J06152D</t>
  </si>
  <si>
    <t>粤J06156D</t>
  </si>
  <si>
    <t>粤J06180D</t>
  </si>
  <si>
    <t>粤J06181D</t>
  </si>
  <si>
    <t>粤J06185D</t>
  </si>
  <si>
    <t>粤J06189D</t>
  </si>
  <si>
    <t>粤J06191D</t>
  </si>
  <si>
    <t>粤J06203D</t>
  </si>
  <si>
    <t>粤J06213D</t>
  </si>
  <si>
    <t>粤J06219D</t>
  </si>
  <si>
    <t>粤J06221D</t>
  </si>
  <si>
    <t>粤J06225D</t>
  </si>
  <si>
    <t>粤J06235D</t>
  </si>
  <si>
    <t>粤J06237D</t>
  </si>
  <si>
    <t>粤J06238D</t>
  </si>
  <si>
    <t>粤J06239D</t>
  </si>
  <si>
    <t>粤J06256D</t>
  </si>
  <si>
    <t>粤J06257D</t>
  </si>
  <si>
    <t>粤J06258D</t>
  </si>
  <si>
    <t>粤J06259D</t>
  </si>
  <si>
    <t>粤J06260D</t>
  </si>
  <si>
    <t>粤J06262D</t>
  </si>
  <si>
    <t>粤J06265D</t>
  </si>
  <si>
    <t>粤J06267D</t>
  </si>
  <si>
    <t>粤J06268D</t>
  </si>
  <si>
    <t>粤J06270D</t>
  </si>
  <si>
    <t>粤J06276D</t>
  </si>
  <si>
    <t>粤J06279D</t>
  </si>
  <si>
    <t>粤J06280D</t>
  </si>
  <si>
    <t>粤J06281D</t>
  </si>
  <si>
    <t>粤J06283D</t>
  </si>
  <si>
    <t>粤J06285D</t>
  </si>
  <si>
    <t>粤J06286D</t>
  </si>
  <si>
    <t>粤J06287D</t>
  </si>
  <si>
    <t>粤J06289D</t>
  </si>
  <si>
    <t>粤J06290D</t>
  </si>
  <si>
    <t>粤J06293D</t>
  </si>
  <si>
    <t>粤J06295D</t>
  </si>
  <si>
    <t>粤J06298D</t>
  </si>
  <si>
    <t>粤J06299D</t>
  </si>
  <si>
    <t>粤J06480D</t>
  </si>
  <si>
    <t>粤J06867D</t>
  </si>
  <si>
    <t>粤J07999D</t>
  </si>
  <si>
    <t>粤J08076D</t>
  </si>
  <si>
    <t>粤J08102D</t>
  </si>
  <si>
    <t>粤J08109D</t>
  </si>
  <si>
    <t>粤J08132D</t>
  </si>
  <si>
    <t>粤J08139D</t>
  </si>
  <si>
    <t>粤J08150D</t>
  </si>
  <si>
    <t>粤J08160D</t>
  </si>
  <si>
    <t>粤J08161D</t>
  </si>
  <si>
    <t>粤J08162D</t>
  </si>
  <si>
    <t>粤J08167D</t>
  </si>
  <si>
    <t>粤J08173D</t>
  </si>
  <si>
    <t>粤J08198D</t>
  </si>
  <si>
    <t>粤J08201D</t>
  </si>
  <si>
    <t>粤J08212D</t>
  </si>
  <si>
    <t>粤J08213D</t>
  </si>
  <si>
    <t>是</t>
  </si>
  <si>
    <t>粤J08232D</t>
  </si>
  <si>
    <t>粤J08236D</t>
  </si>
  <si>
    <t>粤J08251D</t>
  </si>
  <si>
    <t>粤J08260D</t>
  </si>
  <si>
    <t>粤J08262D</t>
  </si>
  <si>
    <t>粤J08265D</t>
  </si>
  <si>
    <t>粤J08279D</t>
  </si>
  <si>
    <t>粤J08293D</t>
  </si>
  <si>
    <t>粤J08352D</t>
  </si>
  <si>
    <t>粤J08393D</t>
  </si>
  <si>
    <t>粤J08731D</t>
  </si>
  <si>
    <t>粤J08901D</t>
  </si>
  <si>
    <t>粤J08921D</t>
  </si>
  <si>
    <t>粤J09001D</t>
  </si>
  <si>
    <t>粤J09025D</t>
  </si>
  <si>
    <t>粤J09059D</t>
  </si>
  <si>
    <t>粤J09061D</t>
  </si>
  <si>
    <t>粤J09067D</t>
  </si>
  <si>
    <t>粤J09075D</t>
  </si>
  <si>
    <t>粤J09097D</t>
  </si>
  <si>
    <t>粤J09150D</t>
  </si>
  <si>
    <t>粤J09232D</t>
  </si>
  <si>
    <t>粤J09291D</t>
  </si>
  <si>
    <t>粤J09315D</t>
  </si>
  <si>
    <t>粤J09317D</t>
  </si>
  <si>
    <t>粤J09325D</t>
  </si>
  <si>
    <t>粤J09326D</t>
  </si>
  <si>
    <t>粤J09357D</t>
  </si>
  <si>
    <t>粤J09360D</t>
  </si>
  <si>
    <t>粤J09361D</t>
  </si>
  <si>
    <t>粤J09365D</t>
  </si>
  <si>
    <t>粤J09370D</t>
  </si>
  <si>
    <t>粤J09376D</t>
  </si>
  <si>
    <t>粤J09396D</t>
  </si>
  <si>
    <t>粤J09621D</t>
  </si>
  <si>
    <t>粤J09769D</t>
  </si>
  <si>
    <t>粤J09782D</t>
  </si>
  <si>
    <t>粤J09793D</t>
  </si>
  <si>
    <t>合计</t>
  </si>
  <si>
    <r>
      <rPr>
        <b/>
        <sz val="11"/>
        <rFont val="宋体"/>
        <charset val="134"/>
      </rPr>
      <t>计算公式：</t>
    </r>
    <r>
      <rPr>
        <sz val="11"/>
        <rFont val="宋体"/>
        <charset val="134"/>
      </rPr>
      <t xml:space="preserve">单车分配金额=新能源公交车奖励资金（出租车涨价补贴剩余涨价补贴的70%）/全市∑（新能源公交车运营折算月数×新能源公交车车辆标台数）×（单车运营折算月数×单车车辆标台数）
</t>
    </r>
    <r>
      <rPr>
        <b/>
        <sz val="11"/>
        <rFont val="宋体"/>
        <charset val="134"/>
      </rPr>
      <t>指标说明</t>
    </r>
    <r>
      <rPr>
        <sz val="11"/>
        <rFont val="宋体"/>
        <charset val="134"/>
      </rPr>
      <t>：1.实际营运天数定义：当天至少有1次常规公交线路运营记录。
2.运营折算月数=（实际营运天数/全年天数）×12个月；全年天数平年365天、闰年366天。
3.车辆标台数折算：长度在5米（L&lt;5）以下折算为0.5标台，5米至7米之间（5≤L&lt;7）折算为0.7标台，长度在7米至10米之间（7≤L&lt;10）折算为1标台，长度在10米至13米之间（10≤L&lt;13）折算为1.3标台，长度在13米至16米之间（13≤L&lt;16）折算为1.7标台，长度在16米至18米之间（16≤L&lt;18）折算为2标台，长度大于18米（L&gt;18）折算为2.5标台，双层巴士折算为1.9标台。
4.定制公交、公交化运营的道路客运车辆以及不符合跨市公交认定标准的跨市、县公交车不纳入补贴范围。专门用于上述用途的车辆不得进行申报。
5.不符合新能源公交车车辆技术标准的车辆不得进行申报。
6.全市∑（新能源公交车运营折算月数×新能源公交车车辆标台数）：1232.59。
7.根据江门市分配方案，台山市新能源公交车奖励资金分配金额（出租车涨价补贴剩余涨价补贴的70%）：781295.42元。</t>
    </r>
  </si>
  <si>
    <r>
      <rPr>
        <sz val="10"/>
        <rFont val="宋体"/>
        <charset val="0"/>
      </rPr>
      <t>制表人：陈广萍</t>
    </r>
    <r>
      <rPr>
        <sz val="10"/>
        <rFont val="Arial"/>
        <charset val="0"/>
      </rPr>
      <t xml:space="preserve">                                                                     </t>
    </r>
    <r>
      <rPr>
        <sz val="10"/>
        <rFont val="宋体"/>
        <charset val="0"/>
      </rPr>
      <t>初审：马俭良</t>
    </r>
    <r>
      <rPr>
        <sz val="10"/>
        <rFont val="Arial"/>
        <charset val="0"/>
      </rPr>
      <t xml:space="preserve">                                                       </t>
    </r>
    <r>
      <rPr>
        <sz val="10"/>
        <rFont val="宋体"/>
        <charset val="0"/>
      </rPr>
      <t>复核：陈华发</t>
    </r>
  </si>
  <si>
    <t>台山市2024年度农村道路客运补贴资金（费改税补贴）分配明细表</t>
  </si>
  <si>
    <t>单位名称</t>
  </si>
  <si>
    <t>是否
镇通村</t>
  </si>
  <si>
    <t>通村系数</t>
  </si>
  <si>
    <t>车辆
座位数</t>
  </si>
  <si>
    <t>车型系数</t>
  </si>
  <si>
    <t>全年
申报总里程</t>
  </si>
  <si>
    <t>全年
行驶总里程</t>
  </si>
  <si>
    <t>全年
有效里程</t>
  </si>
  <si>
    <t>有效营运里程占总里程占比</t>
  </si>
  <si>
    <t>2024年度投诉工单宗数</t>
  </si>
  <si>
    <t>单车服务质量系数</t>
  </si>
  <si>
    <t>公安违法宗数</t>
  </si>
  <si>
    <t>执法违法宗数</t>
  </si>
  <si>
    <t>违法宗数总数</t>
  </si>
  <si>
    <t>单车安全生产系数</t>
  </si>
  <si>
    <t>单车年度有效总里程*车型系数*通村系数*（0.5*单车服务质量系数+0.5*单车安全生产系数）</t>
  </si>
  <si>
    <t>费改税补贴资金</t>
  </si>
  <si>
    <r>
      <rPr>
        <b/>
        <sz val="11"/>
        <color theme="1"/>
        <rFont val="宋体"/>
        <charset val="134"/>
        <scheme val="minor"/>
      </rPr>
      <t>单车年度有效总里程*车型系数*通村系数*（0.5*单车服务质量系数+0.5*单车安全生产系数）/</t>
    </r>
    <r>
      <rPr>
        <b/>
        <sz val="11"/>
        <color theme="1"/>
        <rFont val="仿宋_GB2312"/>
        <charset val="134"/>
      </rPr>
      <t>Σ</t>
    </r>
    <r>
      <rPr>
        <b/>
        <sz val="11"/>
        <color theme="1"/>
        <rFont val="宋体"/>
        <charset val="134"/>
        <scheme val="minor"/>
      </rPr>
      <t>单车年度有效总里程*车型系数*通村系数*（0.5*单车服务质量系数+0.5*单车安全生产系数）</t>
    </r>
  </si>
  <si>
    <t>单车补助金额（元）</t>
  </si>
  <si>
    <t>台山港航经营开发有限公司</t>
  </si>
  <si>
    <t>粤J00287D</t>
  </si>
  <si>
    <t>粤J00490D</t>
  </si>
  <si>
    <t>粤J00577D</t>
  </si>
  <si>
    <t>粤J50499</t>
  </si>
  <si>
    <t>粤J52663</t>
  </si>
  <si>
    <t>粤J57356</t>
  </si>
  <si>
    <t>粤J60340</t>
  </si>
  <si>
    <t>粤J60420</t>
  </si>
  <si>
    <t>粤J60469</t>
  </si>
  <si>
    <t>粤J60576</t>
  </si>
  <si>
    <t>粤J60653</t>
  </si>
  <si>
    <t>粤J64135</t>
  </si>
  <si>
    <t>粤J64306</t>
  </si>
  <si>
    <t>粤J64311</t>
  </si>
  <si>
    <t>粤J65147</t>
  </si>
  <si>
    <t>粤J66741</t>
  </si>
  <si>
    <t>粤J67433</t>
  </si>
  <si>
    <t>粤JF6139</t>
  </si>
  <si>
    <t>粤JU101Z</t>
  </si>
  <si>
    <t>台山市海宁出租车有限公司</t>
  </si>
  <si>
    <t>粤JD41788</t>
  </si>
  <si>
    <t>粤J00036D</t>
  </si>
  <si>
    <t>粤J02369D</t>
  </si>
  <si>
    <t>粤J03086D</t>
  </si>
  <si>
    <t>粤J03196D</t>
  </si>
  <si>
    <t>粤J03307D</t>
  </si>
  <si>
    <t>粤J05337D</t>
  </si>
  <si>
    <t>粤J05878D</t>
  </si>
  <si>
    <t>粤J06661D</t>
  </si>
  <si>
    <t>粤J08832D</t>
  </si>
  <si>
    <t>粤J08869D</t>
  </si>
  <si>
    <t>江门市文旅交通投资集团有限公司台山汽车总站</t>
  </si>
  <si>
    <t>粤J47636</t>
  </si>
  <si>
    <t>粤J50027</t>
  </si>
  <si>
    <t>粤J50059</t>
  </si>
  <si>
    <t>粤J50063</t>
  </si>
  <si>
    <t>粤J50078</t>
  </si>
  <si>
    <t>粤J53611</t>
  </si>
  <si>
    <t>粤J53625</t>
  </si>
  <si>
    <t>粤J53648</t>
  </si>
  <si>
    <t>粤J53653</t>
  </si>
  <si>
    <t>粤J53656</t>
  </si>
  <si>
    <t>粤J53660</t>
  </si>
  <si>
    <t>粤J53662</t>
  </si>
  <si>
    <t>粤J53742</t>
  </si>
  <si>
    <t>粤J53743</t>
  </si>
  <si>
    <t>粤J54086</t>
  </si>
  <si>
    <t>粤J54089</t>
  </si>
  <si>
    <t>粤J54589</t>
  </si>
  <si>
    <t>粤J55349</t>
  </si>
  <si>
    <t>粤J55379</t>
  </si>
  <si>
    <t>粤J55451</t>
  </si>
  <si>
    <t>粤J55456</t>
  </si>
  <si>
    <t>粤J56475</t>
  </si>
  <si>
    <t>粤J57742</t>
  </si>
  <si>
    <t>粤J58873</t>
  </si>
  <si>
    <t>粤J58949</t>
  </si>
  <si>
    <t>粤J60099</t>
  </si>
  <si>
    <t>粤J63548</t>
  </si>
  <si>
    <t>粤J63873</t>
  </si>
  <si>
    <t>粤J64858</t>
  </si>
  <si>
    <t>粤J64891</t>
  </si>
  <si>
    <t>粤J64966</t>
  </si>
  <si>
    <t>粤J65138</t>
  </si>
  <si>
    <t>粤J65249</t>
  </si>
  <si>
    <t>粤J65819</t>
  </si>
  <si>
    <t>粤J65865</t>
  </si>
  <si>
    <t>粤J65975</t>
  </si>
  <si>
    <t>粤J67007</t>
  </si>
  <si>
    <t>粤J69205</t>
  </si>
  <si>
    <t>粤J69458</t>
  </si>
  <si>
    <t>台山市2024年度农村道路客运补贴资金（涨价补贴）分配明细表</t>
  </si>
  <si>
    <t>单车年度有效总里程*车型系数*（0.5*单车服务质量系数+0.5*单车安全生产系数）</t>
  </si>
  <si>
    <t>涨价补贴资金</t>
  </si>
  <si>
    <r>
      <rPr>
        <b/>
        <sz val="11"/>
        <color theme="1"/>
        <rFont val="宋体"/>
        <charset val="134"/>
        <scheme val="minor"/>
      </rPr>
      <t>单车年度有效总里程*车型系数*（0.5*单车服务质量系数+0.5*单车安全生产系数）/</t>
    </r>
    <r>
      <rPr>
        <b/>
        <sz val="11"/>
        <color theme="1"/>
        <rFont val="仿宋_GB2312"/>
        <charset val="134"/>
      </rPr>
      <t>Σ</t>
    </r>
    <r>
      <rPr>
        <b/>
        <sz val="11"/>
        <color theme="1"/>
        <rFont val="宋体"/>
        <charset val="134"/>
        <scheme val="minor"/>
      </rPr>
      <t>单车年度有效总里程*车型系数*（0.5*单车服务质量系数+0.5*单车安全生产系数）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</si>
</sst>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37">
    <font>
      <sz val="10"/>
      <name val="Arial"/>
      <charset val="0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sz val="16"/>
      <name val="黑体"/>
      <charset val="0"/>
    </font>
    <font>
      <b/>
      <sz val="20"/>
      <name val="宋体"/>
      <charset val="134"/>
    </font>
    <font>
      <sz val="20"/>
      <name val="Arial"/>
      <charset val="0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0" fillId="0" borderId="0" xfId="0" applyNumberForma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8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workbookViewId="0">
      <selection activeCell="A2" sqref="A2:K2"/>
    </sheetView>
  </sheetViews>
  <sheetFormatPr defaultColWidth="9.13333333333333" defaultRowHeight="14.25"/>
  <cols>
    <col min="1" max="1" width="7.57142857142857" style="25" customWidth="1"/>
    <col min="2" max="2" width="57.5714285714286" style="26" customWidth="1"/>
    <col min="3" max="3" width="11.847619047619" style="27" customWidth="1"/>
    <col min="4" max="4" width="10.847619047619" style="27" customWidth="1"/>
    <col min="5" max="5" width="19.8571428571429" style="27" customWidth="1"/>
    <col min="6" max="6" width="12.1333333333333" style="27" customWidth="1"/>
    <col min="7" max="7" width="14.4285714285714" style="27" customWidth="1"/>
    <col min="8" max="8" width="12.1333333333333" style="27" customWidth="1"/>
    <col min="9" max="9" width="16.7142857142857" style="27" customWidth="1"/>
    <col min="10" max="10" width="28.4285714285714" style="28" customWidth="1"/>
    <col min="11" max="11" width="17.1428571428571" customWidth="1"/>
  </cols>
  <sheetData>
    <row r="1" ht="25" customHeight="1" spans="1:11">
      <c r="A1" s="29" t="s">
        <v>0</v>
      </c>
    </row>
    <row r="2" ht="45" customHeight="1" spans="1:11">
      <c r="A2" s="30" t="s">
        <v>1</v>
      </c>
      <c r="B2" s="31"/>
      <c r="C2" s="32"/>
      <c r="D2" s="32"/>
      <c r="E2" s="32"/>
      <c r="F2" s="32"/>
      <c r="G2" s="32"/>
      <c r="H2" s="32"/>
      <c r="I2" s="32"/>
      <c r="J2" s="33"/>
      <c r="K2" s="34"/>
    </row>
    <row r="3" ht="74" customHeight="1" spans="1:11">
      <c r="A3" s="35" t="s">
        <v>2</v>
      </c>
      <c r="B3" s="36" t="s">
        <v>3</v>
      </c>
      <c r="C3" s="35" t="s">
        <v>4</v>
      </c>
      <c r="D3" s="35" t="s">
        <v>5</v>
      </c>
      <c r="E3" s="37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38" t="s">
        <v>11</v>
      </c>
      <c r="K3" s="5" t="s">
        <v>12</v>
      </c>
    </row>
    <row r="4" ht="20" customHeight="1" spans="1:11">
      <c r="A4" s="39">
        <v>1</v>
      </c>
      <c r="B4" s="40" t="s">
        <v>13</v>
      </c>
      <c r="C4" s="41" t="s">
        <v>14</v>
      </c>
      <c r="D4" s="42" t="s">
        <v>15</v>
      </c>
      <c r="E4" s="43" t="s">
        <v>16</v>
      </c>
      <c r="F4" s="43">
        <v>336</v>
      </c>
      <c r="G4" s="44">
        <f t="shared" ref="G4:G67" si="0">F4/366*12</f>
        <v>11.016393442623</v>
      </c>
      <c r="H4" s="43" t="s">
        <v>17</v>
      </c>
      <c r="I4" s="44">
        <f t="shared" ref="I4:I67" si="1">G4*H4</f>
        <v>14.3213114754098</v>
      </c>
      <c r="J4" s="45">
        <v>9077.77</v>
      </c>
      <c r="K4" s="45">
        <f>SUM(J4:J13)</f>
        <v>89048.63</v>
      </c>
    </row>
    <row r="5" ht="20" customHeight="1" spans="1:11">
      <c r="A5" s="39">
        <v>2</v>
      </c>
      <c r="B5" s="40" t="s">
        <v>13</v>
      </c>
      <c r="C5" s="41" t="s">
        <v>18</v>
      </c>
      <c r="D5" s="42" t="s">
        <v>15</v>
      </c>
      <c r="E5" s="43" t="s">
        <v>16</v>
      </c>
      <c r="F5" s="43">
        <v>308</v>
      </c>
      <c r="G5" s="44">
        <f t="shared" si="0"/>
        <v>10.0983606557377</v>
      </c>
      <c r="H5" s="43" t="s">
        <v>17</v>
      </c>
      <c r="I5" s="44">
        <f t="shared" si="1"/>
        <v>13.127868852459</v>
      </c>
      <c r="J5" s="45">
        <v>8321.29</v>
      </c>
      <c r="K5" s="45"/>
    </row>
    <row r="6" ht="20" customHeight="1" spans="1:11">
      <c r="A6" s="39">
        <v>3</v>
      </c>
      <c r="B6" s="40" t="s">
        <v>13</v>
      </c>
      <c r="C6" s="41" t="s">
        <v>19</v>
      </c>
      <c r="D6" s="42" t="s">
        <v>15</v>
      </c>
      <c r="E6" s="43" t="s">
        <v>16</v>
      </c>
      <c r="F6" s="43">
        <v>357</v>
      </c>
      <c r="G6" s="44">
        <f t="shared" si="0"/>
        <v>11.7049180327869</v>
      </c>
      <c r="H6" s="43" t="s">
        <v>17</v>
      </c>
      <c r="I6" s="44">
        <f t="shared" si="1"/>
        <v>15.216393442623</v>
      </c>
      <c r="J6" s="45">
        <v>9645.13</v>
      </c>
      <c r="K6" s="45"/>
    </row>
    <row r="7" ht="20" customHeight="1" spans="1:11">
      <c r="A7" s="39">
        <v>4</v>
      </c>
      <c r="B7" s="40" t="s">
        <v>13</v>
      </c>
      <c r="C7" s="41" t="s">
        <v>20</v>
      </c>
      <c r="D7" s="42" t="s">
        <v>15</v>
      </c>
      <c r="E7" s="43" t="s">
        <v>16</v>
      </c>
      <c r="F7" s="43">
        <v>278</v>
      </c>
      <c r="G7" s="44">
        <f t="shared" si="0"/>
        <v>9.11475409836066</v>
      </c>
      <c r="H7" s="43" t="s">
        <v>17</v>
      </c>
      <c r="I7" s="44">
        <f t="shared" si="1"/>
        <v>11.8491803278689</v>
      </c>
      <c r="J7" s="45">
        <v>7510.78</v>
      </c>
      <c r="K7" s="45"/>
    </row>
    <row r="8" ht="20" customHeight="1" spans="1:11">
      <c r="A8" s="39">
        <v>5</v>
      </c>
      <c r="B8" s="40" t="s">
        <v>13</v>
      </c>
      <c r="C8" s="41" t="s">
        <v>21</v>
      </c>
      <c r="D8" s="42" t="s">
        <v>15</v>
      </c>
      <c r="E8" s="43" t="s">
        <v>16</v>
      </c>
      <c r="F8" s="43">
        <v>305</v>
      </c>
      <c r="G8" s="44">
        <f t="shared" si="0"/>
        <v>10</v>
      </c>
      <c r="H8" s="43" t="s">
        <v>17</v>
      </c>
      <c r="I8" s="44">
        <f t="shared" si="1"/>
        <v>13</v>
      </c>
      <c r="J8" s="45">
        <v>8240.24</v>
      </c>
      <c r="K8" s="45"/>
    </row>
    <row r="9" ht="20" customHeight="1" spans="1:11">
      <c r="A9" s="39">
        <v>6</v>
      </c>
      <c r="B9" s="40" t="s">
        <v>13</v>
      </c>
      <c r="C9" s="41" t="s">
        <v>22</v>
      </c>
      <c r="D9" s="42" t="s">
        <v>15</v>
      </c>
      <c r="E9" s="43" t="s">
        <v>16</v>
      </c>
      <c r="F9" s="43">
        <v>344</v>
      </c>
      <c r="G9" s="44">
        <f t="shared" si="0"/>
        <v>11.2786885245902</v>
      </c>
      <c r="H9" s="43" t="s">
        <v>17</v>
      </c>
      <c r="I9" s="44">
        <f t="shared" si="1"/>
        <v>14.6622950819672</v>
      </c>
      <c r="J9" s="45">
        <v>9293.91</v>
      </c>
      <c r="K9" s="45"/>
    </row>
    <row r="10" ht="20" customHeight="1" spans="1:11">
      <c r="A10" s="39">
        <v>7</v>
      </c>
      <c r="B10" s="40" t="s">
        <v>13</v>
      </c>
      <c r="C10" s="41" t="s">
        <v>23</v>
      </c>
      <c r="D10" s="42" t="s">
        <v>15</v>
      </c>
      <c r="E10" s="43" t="s">
        <v>16</v>
      </c>
      <c r="F10" s="43">
        <v>351</v>
      </c>
      <c r="G10" s="44">
        <f t="shared" si="0"/>
        <v>11.5081967213115</v>
      </c>
      <c r="H10" s="43" t="s">
        <v>17</v>
      </c>
      <c r="I10" s="44">
        <f t="shared" si="1"/>
        <v>14.9606557377049</v>
      </c>
      <c r="J10" s="45">
        <v>9483.03</v>
      </c>
      <c r="K10" s="45"/>
    </row>
    <row r="11" ht="20" customHeight="1" spans="1:11">
      <c r="A11" s="39">
        <v>8</v>
      </c>
      <c r="B11" s="40" t="s">
        <v>13</v>
      </c>
      <c r="C11" s="41" t="s">
        <v>24</v>
      </c>
      <c r="D11" s="42" t="s">
        <v>15</v>
      </c>
      <c r="E11" s="43" t="s">
        <v>16</v>
      </c>
      <c r="F11" s="43">
        <v>329</v>
      </c>
      <c r="G11" s="44">
        <f t="shared" si="0"/>
        <v>10.7868852459016</v>
      </c>
      <c r="H11" s="43" t="s">
        <v>17</v>
      </c>
      <c r="I11" s="44">
        <f t="shared" si="1"/>
        <v>14.0229508196721</v>
      </c>
      <c r="J11" s="45">
        <v>8888.65</v>
      </c>
      <c r="K11" s="45"/>
    </row>
    <row r="12" ht="20" customHeight="1" spans="1:11">
      <c r="A12" s="39">
        <v>9</v>
      </c>
      <c r="B12" s="40" t="s">
        <v>13</v>
      </c>
      <c r="C12" s="41" t="s">
        <v>25</v>
      </c>
      <c r="D12" s="42" t="s">
        <v>15</v>
      </c>
      <c r="E12" s="43" t="s">
        <v>16</v>
      </c>
      <c r="F12" s="43">
        <v>353</v>
      </c>
      <c r="G12" s="44">
        <f t="shared" si="0"/>
        <v>11.5737704918033</v>
      </c>
      <c r="H12" s="43" t="s">
        <v>17</v>
      </c>
      <c r="I12" s="44">
        <f t="shared" si="1"/>
        <v>15.0459016393443</v>
      </c>
      <c r="J12" s="45">
        <v>9537.07</v>
      </c>
      <c r="K12" s="45"/>
    </row>
    <row r="13" ht="20" customHeight="1" spans="1:11">
      <c r="A13" s="39">
        <v>10</v>
      </c>
      <c r="B13" s="40" t="s">
        <v>13</v>
      </c>
      <c r="C13" s="41" t="s">
        <v>26</v>
      </c>
      <c r="D13" s="42" t="s">
        <v>15</v>
      </c>
      <c r="E13" s="43" t="s">
        <v>16</v>
      </c>
      <c r="F13" s="43">
        <v>335</v>
      </c>
      <c r="G13" s="44">
        <f t="shared" si="0"/>
        <v>10.983606557377</v>
      </c>
      <c r="H13" s="43" t="s">
        <v>17</v>
      </c>
      <c r="I13" s="44">
        <f t="shared" si="1"/>
        <v>14.2786885245902</v>
      </c>
      <c r="J13" s="45">
        <v>9050.76</v>
      </c>
      <c r="K13" s="45"/>
    </row>
    <row r="14" ht="20" customHeight="1" spans="1:11">
      <c r="A14" s="39">
        <v>11</v>
      </c>
      <c r="B14" s="40" t="s">
        <v>27</v>
      </c>
      <c r="C14" s="43" t="s">
        <v>28</v>
      </c>
      <c r="D14" s="42" t="s">
        <v>15</v>
      </c>
      <c r="E14" s="43" t="s">
        <v>16</v>
      </c>
      <c r="F14" s="43">
        <v>313</v>
      </c>
      <c r="G14" s="44">
        <f t="shared" si="0"/>
        <v>10.2622950819672</v>
      </c>
      <c r="H14" s="43" t="s">
        <v>29</v>
      </c>
      <c r="I14" s="44">
        <f t="shared" si="1"/>
        <v>10.2622950819672</v>
      </c>
      <c r="J14" s="45">
        <v>6504.91</v>
      </c>
      <c r="K14" s="46">
        <f>SUM(J14:J113)</f>
        <v>692246.79</v>
      </c>
    </row>
    <row r="15" ht="20" customHeight="1" spans="1:11">
      <c r="A15" s="39">
        <v>12</v>
      </c>
      <c r="B15" s="40" t="s">
        <v>27</v>
      </c>
      <c r="C15" s="43" t="s">
        <v>30</v>
      </c>
      <c r="D15" s="42" t="s">
        <v>15</v>
      </c>
      <c r="E15" s="43" t="s">
        <v>16</v>
      </c>
      <c r="F15" s="43">
        <v>358</v>
      </c>
      <c r="G15" s="44">
        <f t="shared" si="0"/>
        <v>11.7377049180328</v>
      </c>
      <c r="H15" s="43" t="s">
        <v>29</v>
      </c>
      <c r="I15" s="44">
        <f t="shared" si="1"/>
        <v>11.7377049180328</v>
      </c>
      <c r="J15" s="45">
        <v>7440.12</v>
      </c>
      <c r="K15" s="47"/>
    </row>
    <row r="16" ht="20" customHeight="1" spans="1:11">
      <c r="A16" s="39">
        <v>13</v>
      </c>
      <c r="B16" s="40" t="s">
        <v>27</v>
      </c>
      <c r="C16" s="43" t="s">
        <v>31</v>
      </c>
      <c r="D16" s="42" t="s">
        <v>15</v>
      </c>
      <c r="E16" s="43" t="s">
        <v>16</v>
      </c>
      <c r="F16" s="43">
        <v>304</v>
      </c>
      <c r="G16" s="44">
        <f t="shared" si="0"/>
        <v>9.9672131147541</v>
      </c>
      <c r="H16" s="43" t="s">
        <v>29</v>
      </c>
      <c r="I16" s="44">
        <f t="shared" si="1"/>
        <v>9.9672131147541</v>
      </c>
      <c r="J16" s="45">
        <v>6317.87</v>
      </c>
      <c r="K16" s="47"/>
    </row>
    <row r="17" ht="20" customHeight="1" spans="1:11">
      <c r="A17" s="39">
        <v>14</v>
      </c>
      <c r="B17" s="40" t="s">
        <v>27</v>
      </c>
      <c r="C17" s="43" t="s">
        <v>32</v>
      </c>
      <c r="D17" s="42" t="s">
        <v>15</v>
      </c>
      <c r="E17" s="43" t="s">
        <v>16</v>
      </c>
      <c r="F17" s="43">
        <v>257</v>
      </c>
      <c r="G17" s="44">
        <f t="shared" si="0"/>
        <v>8.42622950819672</v>
      </c>
      <c r="H17" s="43" t="s">
        <v>29</v>
      </c>
      <c r="I17" s="44">
        <f t="shared" si="1"/>
        <v>8.42622950819672</v>
      </c>
      <c r="J17" s="45">
        <v>5341.09</v>
      </c>
      <c r="K17" s="47"/>
    </row>
    <row r="18" ht="20" customHeight="1" spans="1:11">
      <c r="A18" s="39">
        <v>15</v>
      </c>
      <c r="B18" s="40" t="s">
        <v>27</v>
      </c>
      <c r="C18" s="43" t="s">
        <v>33</v>
      </c>
      <c r="D18" s="42" t="s">
        <v>15</v>
      </c>
      <c r="E18" s="43" t="s">
        <v>16</v>
      </c>
      <c r="F18" s="43">
        <v>326</v>
      </c>
      <c r="G18" s="44">
        <f t="shared" si="0"/>
        <v>10.6885245901639</v>
      </c>
      <c r="H18" s="43" t="s">
        <v>29</v>
      </c>
      <c r="I18" s="44">
        <f t="shared" si="1"/>
        <v>10.6885245901639</v>
      </c>
      <c r="J18" s="45">
        <v>6775.08</v>
      </c>
      <c r="K18" s="47"/>
    </row>
    <row r="19" ht="20" customHeight="1" spans="1:11">
      <c r="A19" s="39">
        <v>16</v>
      </c>
      <c r="B19" s="40" t="s">
        <v>27</v>
      </c>
      <c r="C19" s="43" t="s">
        <v>34</v>
      </c>
      <c r="D19" s="42" t="s">
        <v>15</v>
      </c>
      <c r="E19" s="43" t="s">
        <v>16</v>
      </c>
      <c r="F19" s="43">
        <v>363</v>
      </c>
      <c r="G19" s="44">
        <f t="shared" si="0"/>
        <v>11.9016393442623</v>
      </c>
      <c r="H19" s="43" t="s">
        <v>29</v>
      </c>
      <c r="I19" s="44">
        <f t="shared" si="1"/>
        <v>11.9016393442623</v>
      </c>
      <c r="J19" s="45">
        <v>7544.03</v>
      </c>
      <c r="K19" s="47"/>
    </row>
    <row r="20" ht="20" customHeight="1" spans="1:11">
      <c r="A20" s="39">
        <v>17</v>
      </c>
      <c r="B20" s="40" t="s">
        <v>27</v>
      </c>
      <c r="C20" s="43" t="s">
        <v>35</v>
      </c>
      <c r="D20" s="42" t="s">
        <v>15</v>
      </c>
      <c r="E20" s="43" t="s">
        <v>16</v>
      </c>
      <c r="F20" s="43">
        <v>334</v>
      </c>
      <c r="G20" s="44">
        <f t="shared" si="0"/>
        <v>10.9508196721311</v>
      </c>
      <c r="H20" s="43" t="s">
        <v>17</v>
      </c>
      <c r="I20" s="44">
        <f t="shared" si="1"/>
        <v>14.2360655737705</v>
      </c>
      <c r="J20" s="45">
        <v>9023.74</v>
      </c>
      <c r="K20" s="47"/>
    </row>
    <row r="21" ht="20" customHeight="1" spans="1:11">
      <c r="A21" s="39">
        <v>18</v>
      </c>
      <c r="B21" s="40" t="s">
        <v>27</v>
      </c>
      <c r="C21" s="43" t="s">
        <v>36</v>
      </c>
      <c r="D21" s="42" t="s">
        <v>15</v>
      </c>
      <c r="E21" s="43" t="s">
        <v>16</v>
      </c>
      <c r="F21" s="43">
        <v>319</v>
      </c>
      <c r="G21" s="44">
        <f t="shared" si="0"/>
        <v>10.4590163934426</v>
      </c>
      <c r="H21" s="43" t="s">
        <v>29</v>
      </c>
      <c r="I21" s="44">
        <f t="shared" si="1"/>
        <v>10.4590163934426</v>
      </c>
      <c r="J21" s="45">
        <v>6629.6</v>
      </c>
      <c r="K21" s="47"/>
    </row>
    <row r="22" ht="20" customHeight="1" spans="1:11">
      <c r="A22" s="39">
        <v>19</v>
      </c>
      <c r="B22" s="40" t="s">
        <v>27</v>
      </c>
      <c r="C22" s="43" t="s">
        <v>37</v>
      </c>
      <c r="D22" s="42" t="s">
        <v>15</v>
      </c>
      <c r="E22" s="43" t="s">
        <v>16</v>
      </c>
      <c r="F22" s="43">
        <v>313</v>
      </c>
      <c r="G22" s="44">
        <f t="shared" si="0"/>
        <v>10.2622950819672</v>
      </c>
      <c r="H22" s="43" t="s">
        <v>29</v>
      </c>
      <c r="I22" s="44">
        <f t="shared" si="1"/>
        <v>10.2622950819672</v>
      </c>
      <c r="J22" s="45">
        <v>6504.91</v>
      </c>
      <c r="K22" s="47"/>
    </row>
    <row r="23" ht="20" customHeight="1" spans="1:11">
      <c r="A23" s="39">
        <v>20</v>
      </c>
      <c r="B23" s="40" t="s">
        <v>27</v>
      </c>
      <c r="C23" s="43" t="s">
        <v>38</v>
      </c>
      <c r="D23" s="42" t="s">
        <v>15</v>
      </c>
      <c r="E23" s="43" t="s">
        <v>16</v>
      </c>
      <c r="F23" s="43">
        <v>337</v>
      </c>
      <c r="G23" s="44">
        <f t="shared" si="0"/>
        <v>11.0491803278689</v>
      </c>
      <c r="H23" s="43" t="s">
        <v>29</v>
      </c>
      <c r="I23" s="44">
        <f t="shared" si="1"/>
        <v>11.0491803278689</v>
      </c>
      <c r="J23" s="45">
        <v>7003.69</v>
      </c>
      <c r="K23" s="47"/>
    </row>
    <row r="24" ht="20" customHeight="1" spans="1:11">
      <c r="A24" s="39">
        <v>21</v>
      </c>
      <c r="B24" s="40" t="s">
        <v>27</v>
      </c>
      <c r="C24" s="43" t="s">
        <v>39</v>
      </c>
      <c r="D24" s="42" t="s">
        <v>15</v>
      </c>
      <c r="E24" s="43" t="s">
        <v>16</v>
      </c>
      <c r="F24" s="43">
        <v>346</v>
      </c>
      <c r="G24" s="44">
        <f t="shared" si="0"/>
        <v>11.344262295082</v>
      </c>
      <c r="H24" s="43" t="s">
        <v>17</v>
      </c>
      <c r="I24" s="44">
        <f t="shared" si="1"/>
        <v>14.7475409836066</v>
      </c>
      <c r="J24" s="45">
        <v>9347.95</v>
      </c>
      <c r="K24" s="47"/>
    </row>
    <row r="25" ht="20" customHeight="1" spans="1:11">
      <c r="A25" s="39">
        <v>22</v>
      </c>
      <c r="B25" s="40" t="s">
        <v>27</v>
      </c>
      <c r="C25" s="43" t="s">
        <v>40</v>
      </c>
      <c r="D25" s="42" t="s">
        <v>15</v>
      </c>
      <c r="E25" s="43" t="s">
        <v>16</v>
      </c>
      <c r="F25" s="43">
        <v>333</v>
      </c>
      <c r="G25" s="44">
        <f t="shared" si="0"/>
        <v>10.9180327868852</v>
      </c>
      <c r="H25" s="43" t="s">
        <v>29</v>
      </c>
      <c r="I25" s="44">
        <f t="shared" si="1"/>
        <v>10.9180327868852</v>
      </c>
      <c r="J25" s="45">
        <v>6920.55</v>
      </c>
      <c r="K25" s="47"/>
    </row>
    <row r="26" ht="20" customHeight="1" spans="1:11">
      <c r="A26" s="39">
        <v>23</v>
      </c>
      <c r="B26" s="40" t="s">
        <v>27</v>
      </c>
      <c r="C26" s="43" t="s">
        <v>41</v>
      </c>
      <c r="D26" s="42" t="s">
        <v>15</v>
      </c>
      <c r="E26" s="43" t="s">
        <v>16</v>
      </c>
      <c r="F26" s="43">
        <v>353</v>
      </c>
      <c r="G26" s="44">
        <f t="shared" si="0"/>
        <v>11.5737704918033</v>
      </c>
      <c r="H26" s="43" t="s">
        <v>29</v>
      </c>
      <c r="I26" s="44">
        <f t="shared" si="1"/>
        <v>11.5737704918033</v>
      </c>
      <c r="J26" s="45">
        <v>7336.2</v>
      </c>
      <c r="K26" s="47"/>
    </row>
    <row r="27" ht="20" customHeight="1" spans="1:11">
      <c r="A27" s="39">
        <v>24</v>
      </c>
      <c r="B27" s="40" t="s">
        <v>27</v>
      </c>
      <c r="C27" s="43" t="s">
        <v>42</v>
      </c>
      <c r="D27" s="42" t="s">
        <v>15</v>
      </c>
      <c r="E27" s="43" t="s">
        <v>16</v>
      </c>
      <c r="F27" s="43">
        <v>301</v>
      </c>
      <c r="G27" s="44">
        <f t="shared" si="0"/>
        <v>9.86885245901639</v>
      </c>
      <c r="H27" s="43" t="s">
        <v>29</v>
      </c>
      <c r="I27" s="44">
        <f t="shared" si="1"/>
        <v>9.86885245901639</v>
      </c>
      <c r="J27" s="45">
        <v>6255.52</v>
      </c>
      <c r="K27" s="47"/>
    </row>
    <row r="28" ht="20" customHeight="1" spans="1:11">
      <c r="A28" s="39">
        <v>25</v>
      </c>
      <c r="B28" s="40" t="s">
        <v>27</v>
      </c>
      <c r="C28" s="43" t="s">
        <v>43</v>
      </c>
      <c r="D28" s="42" t="s">
        <v>15</v>
      </c>
      <c r="E28" s="43" t="s">
        <v>16</v>
      </c>
      <c r="F28" s="43">
        <v>303</v>
      </c>
      <c r="G28" s="44">
        <f t="shared" si="0"/>
        <v>9.9344262295082</v>
      </c>
      <c r="H28" s="43" t="s">
        <v>29</v>
      </c>
      <c r="I28" s="44">
        <f t="shared" si="1"/>
        <v>9.9344262295082</v>
      </c>
      <c r="J28" s="45">
        <v>6297.08</v>
      </c>
      <c r="K28" s="47"/>
    </row>
    <row r="29" ht="20" customHeight="1" spans="1:11">
      <c r="A29" s="39">
        <v>26</v>
      </c>
      <c r="B29" s="40" t="s">
        <v>27</v>
      </c>
      <c r="C29" s="43" t="s">
        <v>44</v>
      </c>
      <c r="D29" s="42" t="s">
        <v>15</v>
      </c>
      <c r="E29" s="43" t="s">
        <v>16</v>
      </c>
      <c r="F29" s="43">
        <v>333</v>
      </c>
      <c r="G29" s="44">
        <f t="shared" si="0"/>
        <v>10.9180327868852</v>
      </c>
      <c r="H29" s="43" t="s">
        <v>29</v>
      </c>
      <c r="I29" s="44">
        <f t="shared" si="1"/>
        <v>10.9180327868852</v>
      </c>
      <c r="J29" s="45">
        <v>6920.56</v>
      </c>
      <c r="K29" s="47"/>
    </row>
    <row r="30" ht="20" customHeight="1" spans="1:11">
      <c r="A30" s="39">
        <v>27</v>
      </c>
      <c r="B30" s="40" t="s">
        <v>27</v>
      </c>
      <c r="C30" s="43" t="s">
        <v>45</v>
      </c>
      <c r="D30" s="42" t="s">
        <v>15</v>
      </c>
      <c r="E30" s="43" t="s">
        <v>16</v>
      </c>
      <c r="F30" s="43">
        <v>355</v>
      </c>
      <c r="G30" s="44">
        <f t="shared" si="0"/>
        <v>11.6393442622951</v>
      </c>
      <c r="H30" s="43" t="s">
        <v>17</v>
      </c>
      <c r="I30" s="44">
        <f t="shared" si="1"/>
        <v>15.1311475409836</v>
      </c>
      <c r="J30" s="45">
        <v>9591.1</v>
      </c>
      <c r="K30" s="47"/>
    </row>
    <row r="31" ht="20" customHeight="1" spans="1:11">
      <c r="A31" s="39">
        <v>28</v>
      </c>
      <c r="B31" s="40" t="s">
        <v>27</v>
      </c>
      <c r="C31" s="43" t="s">
        <v>46</v>
      </c>
      <c r="D31" s="42" t="s">
        <v>15</v>
      </c>
      <c r="E31" s="43" t="s">
        <v>16</v>
      </c>
      <c r="F31" s="43">
        <v>294</v>
      </c>
      <c r="G31" s="44">
        <f t="shared" si="0"/>
        <v>9.63934426229508</v>
      </c>
      <c r="H31" s="43" t="s">
        <v>29</v>
      </c>
      <c r="I31" s="44">
        <f t="shared" si="1"/>
        <v>9.63934426229508</v>
      </c>
      <c r="J31" s="45">
        <v>6110.04</v>
      </c>
      <c r="K31" s="47"/>
    </row>
    <row r="32" ht="20" customHeight="1" spans="1:11">
      <c r="A32" s="39">
        <v>29</v>
      </c>
      <c r="B32" s="40" t="s">
        <v>27</v>
      </c>
      <c r="C32" s="43" t="s">
        <v>47</v>
      </c>
      <c r="D32" s="42" t="s">
        <v>15</v>
      </c>
      <c r="E32" s="43" t="s">
        <v>16</v>
      </c>
      <c r="F32" s="43">
        <v>347</v>
      </c>
      <c r="G32" s="44">
        <f t="shared" si="0"/>
        <v>11.3770491803279</v>
      </c>
      <c r="H32" s="43" t="s">
        <v>17</v>
      </c>
      <c r="I32" s="44">
        <f t="shared" si="1"/>
        <v>14.7901639344262</v>
      </c>
      <c r="J32" s="45">
        <v>9374.96</v>
      </c>
      <c r="K32" s="47"/>
    </row>
    <row r="33" ht="20" customHeight="1" spans="1:11">
      <c r="A33" s="39">
        <v>30</v>
      </c>
      <c r="B33" s="40" t="s">
        <v>27</v>
      </c>
      <c r="C33" s="43" t="s">
        <v>48</v>
      </c>
      <c r="D33" s="42" t="s">
        <v>15</v>
      </c>
      <c r="E33" s="43" t="s">
        <v>16</v>
      </c>
      <c r="F33" s="43">
        <v>342</v>
      </c>
      <c r="G33" s="44">
        <f t="shared" si="0"/>
        <v>11.2131147540984</v>
      </c>
      <c r="H33" s="43" t="s">
        <v>29</v>
      </c>
      <c r="I33" s="44">
        <f t="shared" si="1"/>
        <v>11.2131147540984</v>
      </c>
      <c r="J33" s="45">
        <v>7107.6</v>
      </c>
      <c r="K33" s="47"/>
    </row>
    <row r="34" ht="20" customHeight="1" spans="1:11">
      <c r="A34" s="39">
        <v>31</v>
      </c>
      <c r="B34" s="40" t="s">
        <v>27</v>
      </c>
      <c r="C34" s="43" t="s">
        <v>49</v>
      </c>
      <c r="D34" s="42" t="s">
        <v>15</v>
      </c>
      <c r="E34" s="43" t="s">
        <v>16</v>
      </c>
      <c r="F34" s="43">
        <v>334</v>
      </c>
      <c r="G34" s="44">
        <f t="shared" si="0"/>
        <v>10.9508196721311</v>
      </c>
      <c r="H34" s="43" t="s">
        <v>29</v>
      </c>
      <c r="I34" s="44">
        <f t="shared" si="1"/>
        <v>10.9508196721311</v>
      </c>
      <c r="J34" s="45">
        <v>6941.34</v>
      </c>
      <c r="K34" s="47"/>
    </row>
    <row r="35" ht="20" customHeight="1" spans="1:11">
      <c r="A35" s="39">
        <v>32</v>
      </c>
      <c r="B35" s="40" t="s">
        <v>27</v>
      </c>
      <c r="C35" s="43" t="s">
        <v>50</v>
      </c>
      <c r="D35" s="42" t="s">
        <v>15</v>
      </c>
      <c r="E35" s="43" t="s">
        <v>16</v>
      </c>
      <c r="F35" s="43">
        <v>305</v>
      </c>
      <c r="G35" s="44">
        <f t="shared" si="0"/>
        <v>10</v>
      </c>
      <c r="H35" s="43" t="s">
        <v>29</v>
      </c>
      <c r="I35" s="44">
        <f t="shared" si="1"/>
        <v>10</v>
      </c>
      <c r="J35" s="45">
        <v>6338.65</v>
      </c>
      <c r="K35" s="47"/>
    </row>
    <row r="36" ht="20" customHeight="1" spans="1:11">
      <c r="A36" s="39">
        <v>33</v>
      </c>
      <c r="B36" s="40" t="s">
        <v>27</v>
      </c>
      <c r="C36" s="43" t="s">
        <v>51</v>
      </c>
      <c r="D36" s="42" t="s">
        <v>15</v>
      </c>
      <c r="E36" s="43" t="s">
        <v>16</v>
      </c>
      <c r="F36" s="43">
        <v>337</v>
      </c>
      <c r="G36" s="44">
        <f t="shared" si="0"/>
        <v>11.0491803278689</v>
      </c>
      <c r="H36" s="43" t="s">
        <v>29</v>
      </c>
      <c r="I36" s="44">
        <f t="shared" si="1"/>
        <v>11.0491803278689</v>
      </c>
      <c r="J36" s="45">
        <v>7003.68</v>
      </c>
      <c r="K36" s="47"/>
    </row>
    <row r="37" ht="20" customHeight="1" spans="1:11">
      <c r="A37" s="39">
        <v>34</v>
      </c>
      <c r="B37" s="40" t="s">
        <v>27</v>
      </c>
      <c r="C37" s="43" t="s">
        <v>52</v>
      </c>
      <c r="D37" s="42" t="s">
        <v>15</v>
      </c>
      <c r="E37" s="43" t="s">
        <v>16</v>
      </c>
      <c r="F37" s="43">
        <v>335</v>
      </c>
      <c r="G37" s="44">
        <f t="shared" si="0"/>
        <v>10.983606557377</v>
      </c>
      <c r="H37" s="43" t="s">
        <v>29</v>
      </c>
      <c r="I37" s="44">
        <f t="shared" si="1"/>
        <v>10.983606557377</v>
      </c>
      <c r="J37" s="45">
        <v>6962.12</v>
      </c>
      <c r="K37" s="47"/>
    </row>
    <row r="38" ht="20" customHeight="1" spans="1:11">
      <c r="A38" s="39">
        <v>35</v>
      </c>
      <c r="B38" s="40" t="s">
        <v>27</v>
      </c>
      <c r="C38" s="43" t="s">
        <v>53</v>
      </c>
      <c r="D38" s="42" t="s">
        <v>15</v>
      </c>
      <c r="E38" s="43" t="s">
        <v>16</v>
      </c>
      <c r="F38" s="43">
        <v>305</v>
      </c>
      <c r="G38" s="44">
        <f t="shared" si="0"/>
        <v>10</v>
      </c>
      <c r="H38" s="43" t="s">
        <v>29</v>
      </c>
      <c r="I38" s="44">
        <f t="shared" si="1"/>
        <v>10</v>
      </c>
      <c r="J38" s="45">
        <v>6338.65</v>
      </c>
      <c r="K38" s="47"/>
    </row>
    <row r="39" ht="20" customHeight="1" spans="1:11">
      <c r="A39" s="39">
        <v>36</v>
      </c>
      <c r="B39" s="40" t="s">
        <v>27</v>
      </c>
      <c r="C39" s="43" t="s">
        <v>54</v>
      </c>
      <c r="D39" s="42" t="s">
        <v>15</v>
      </c>
      <c r="E39" s="43" t="s">
        <v>16</v>
      </c>
      <c r="F39" s="43">
        <v>312</v>
      </c>
      <c r="G39" s="44">
        <f t="shared" si="0"/>
        <v>10.2295081967213</v>
      </c>
      <c r="H39" s="43" t="s">
        <v>29</v>
      </c>
      <c r="I39" s="44">
        <f t="shared" si="1"/>
        <v>10.2295081967213</v>
      </c>
      <c r="J39" s="45">
        <v>6484.12</v>
      </c>
      <c r="K39" s="47"/>
    </row>
    <row r="40" ht="20" customHeight="1" spans="1:11">
      <c r="A40" s="39">
        <v>37</v>
      </c>
      <c r="B40" s="40" t="s">
        <v>27</v>
      </c>
      <c r="C40" s="43" t="s">
        <v>55</v>
      </c>
      <c r="D40" s="42" t="s">
        <v>15</v>
      </c>
      <c r="E40" s="43" t="s">
        <v>16</v>
      </c>
      <c r="F40" s="43">
        <v>362</v>
      </c>
      <c r="G40" s="44">
        <f t="shared" si="0"/>
        <v>11.8688524590164</v>
      </c>
      <c r="H40" s="43" t="s">
        <v>29</v>
      </c>
      <c r="I40" s="44">
        <f t="shared" si="1"/>
        <v>11.8688524590164</v>
      </c>
      <c r="J40" s="45">
        <v>7523.25</v>
      </c>
      <c r="K40" s="47"/>
    </row>
    <row r="41" ht="20" customHeight="1" spans="1:11">
      <c r="A41" s="39">
        <v>38</v>
      </c>
      <c r="B41" s="40" t="s">
        <v>27</v>
      </c>
      <c r="C41" s="43" t="s">
        <v>56</v>
      </c>
      <c r="D41" s="42" t="s">
        <v>15</v>
      </c>
      <c r="E41" s="43" t="s">
        <v>16</v>
      </c>
      <c r="F41" s="43">
        <v>348</v>
      </c>
      <c r="G41" s="44">
        <f t="shared" si="0"/>
        <v>11.4098360655738</v>
      </c>
      <c r="H41" s="43" t="s">
        <v>29</v>
      </c>
      <c r="I41" s="44">
        <f t="shared" si="1"/>
        <v>11.4098360655738</v>
      </c>
      <c r="J41" s="45">
        <v>7232.29</v>
      </c>
      <c r="K41" s="47"/>
    </row>
    <row r="42" ht="20" customHeight="1" spans="1:11">
      <c r="A42" s="39">
        <v>39</v>
      </c>
      <c r="B42" s="40" t="s">
        <v>27</v>
      </c>
      <c r="C42" s="43" t="s">
        <v>57</v>
      </c>
      <c r="D42" s="42" t="s">
        <v>15</v>
      </c>
      <c r="E42" s="43" t="s">
        <v>16</v>
      </c>
      <c r="F42" s="43">
        <v>337</v>
      </c>
      <c r="G42" s="44">
        <f t="shared" si="0"/>
        <v>11.0491803278689</v>
      </c>
      <c r="H42" s="43" t="s">
        <v>17</v>
      </c>
      <c r="I42" s="44">
        <f t="shared" si="1"/>
        <v>14.3639344262295</v>
      </c>
      <c r="J42" s="45">
        <v>9104.79</v>
      </c>
      <c r="K42" s="47"/>
    </row>
    <row r="43" ht="20" customHeight="1" spans="1:11">
      <c r="A43" s="39">
        <v>40</v>
      </c>
      <c r="B43" s="40" t="s">
        <v>27</v>
      </c>
      <c r="C43" s="43" t="s">
        <v>58</v>
      </c>
      <c r="D43" s="42" t="s">
        <v>15</v>
      </c>
      <c r="E43" s="43" t="s">
        <v>16</v>
      </c>
      <c r="F43" s="43">
        <v>353</v>
      </c>
      <c r="G43" s="44">
        <f t="shared" si="0"/>
        <v>11.5737704918033</v>
      </c>
      <c r="H43" s="43" t="s">
        <v>17</v>
      </c>
      <c r="I43" s="44">
        <f t="shared" si="1"/>
        <v>15.0459016393443</v>
      </c>
      <c r="J43" s="45">
        <v>9537.07</v>
      </c>
      <c r="K43" s="47"/>
    </row>
    <row r="44" ht="20" customHeight="1" spans="1:11">
      <c r="A44" s="39">
        <v>41</v>
      </c>
      <c r="B44" s="40" t="s">
        <v>27</v>
      </c>
      <c r="C44" s="43" t="s">
        <v>59</v>
      </c>
      <c r="D44" s="42" t="s">
        <v>15</v>
      </c>
      <c r="E44" s="43" t="s">
        <v>16</v>
      </c>
      <c r="F44" s="43">
        <v>326</v>
      </c>
      <c r="G44" s="44">
        <f t="shared" si="0"/>
        <v>10.6885245901639</v>
      </c>
      <c r="H44" s="43" t="s">
        <v>29</v>
      </c>
      <c r="I44" s="44">
        <f t="shared" si="1"/>
        <v>10.6885245901639</v>
      </c>
      <c r="J44" s="45">
        <v>6775.08</v>
      </c>
      <c r="K44" s="47"/>
    </row>
    <row r="45" ht="20" customHeight="1" spans="1:11">
      <c r="A45" s="39">
        <v>42</v>
      </c>
      <c r="B45" s="40" t="s">
        <v>27</v>
      </c>
      <c r="C45" s="43" t="s">
        <v>60</v>
      </c>
      <c r="D45" s="42" t="s">
        <v>15</v>
      </c>
      <c r="E45" s="43" t="s">
        <v>16</v>
      </c>
      <c r="F45" s="43">
        <v>360</v>
      </c>
      <c r="G45" s="44">
        <f t="shared" si="0"/>
        <v>11.8032786885246</v>
      </c>
      <c r="H45" s="43" t="s">
        <v>29</v>
      </c>
      <c r="I45" s="44">
        <f t="shared" si="1"/>
        <v>11.8032786885246</v>
      </c>
      <c r="J45" s="45">
        <v>7481.68</v>
      </c>
      <c r="K45" s="47"/>
    </row>
    <row r="46" ht="20" customHeight="1" spans="1:11">
      <c r="A46" s="39">
        <v>43</v>
      </c>
      <c r="B46" s="40" t="s">
        <v>27</v>
      </c>
      <c r="C46" s="43" t="s">
        <v>61</v>
      </c>
      <c r="D46" s="42" t="s">
        <v>15</v>
      </c>
      <c r="E46" s="43" t="s">
        <v>16</v>
      </c>
      <c r="F46" s="43">
        <v>225</v>
      </c>
      <c r="G46" s="44">
        <f t="shared" si="0"/>
        <v>7.37704918032787</v>
      </c>
      <c r="H46" s="43" t="s">
        <v>29</v>
      </c>
      <c r="I46" s="44">
        <f t="shared" si="1"/>
        <v>7.37704918032787</v>
      </c>
      <c r="J46" s="45">
        <v>4676.05</v>
      </c>
      <c r="K46" s="47"/>
    </row>
    <row r="47" ht="20" customHeight="1" spans="1:11">
      <c r="A47" s="39">
        <v>44</v>
      </c>
      <c r="B47" s="40" t="s">
        <v>27</v>
      </c>
      <c r="C47" s="43" t="s">
        <v>62</v>
      </c>
      <c r="D47" s="42" t="s">
        <v>15</v>
      </c>
      <c r="E47" s="43" t="s">
        <v>16</v>
      </c>
      <c r="F47" s="43">
        <v>259</v>
      </c>
      <c r="G47" s="44">
        <f t="shared" si="0"/>
        <v>8.49180327868853</v>
      </c>
      <c r="H47" s="43" t="s">
        <v>29</v>
      </c>
      <c r="I47" s="44">
        <f t="shared" si="1"/>
        <v>8.49180327868853</v>
      </c>
      <c r="J47" s="45">
        <v>5382.65</v>
      </c>
      <c r="K47" s="47"/>
    </row>
    <row r="48" ht="20" customHeight="1" spans="1:11">
      <c r="A48" s="39">
        <v>45</v>
      </c>
      <c r="B48" s="40" t="s">
        <v>27</v>
      </c>
      <c r="C48" s="43" t="s">
        <v>63</v>
      </c>
      <c r="D48" s="42" t="s">
        <v>15</v>
      </c>
      <c r="E48" s="43" t="s">
        <v>16</v>
      </c>
      <c r="F48" s="43">
        <v>329</v>
      </c>
      <c r="G48" s="44">
        <f t="shared" si="0"/>
        <v>10.7868852459016</v>
      </c>
      <c r="H48" s="43" t="s">
        <v>17</v>
      </c>
      <c r="I48" s="44">
        <f t="shared" si="1"/>
        <v>14.0229508196721</v>
      </c>
      <c r="J48" s="45">
        <v>8888.65</v>
      </c>
      <c r="K48" s="47"/>
    </row>
    <row r="49" ht="20" customHeight="1" spans="1:11">
      <c r="A49" s="39">
        <v>46</v>
      </c>
      <c r="B49" s="40" t="s">
        <v>27</v>
      </c>
      <c r="C49" s="43" t="s">
        <v>64</v>
      </c>
      <c r="D49" s="42" t="s">
        <v>15</v>
      </c>
      <c r="E49" s="43" t="s">
        <v>16</v>
      </c>
      <c r="F49" s="43">
        <v>332</v>
      </c>
      <c r="G49" s="44">
        <f t="shared" si="0"/>
        <v>10.8852459016393</v>
      </c>
      <c r="H49" s="43" t="s">
        <v>29</v>
      </c>
      <c r="I49" s="44">
        <f t="shared" si="1"/>
        <v>10.8852459016393</v>
      </c>
      <c r="J49" s="45">
        <v>6899.77</v>
      </c>
      <c r="K49" s="47"/>
    </row>
    <row r="50" ht="20" customHeight="1" spans="1:11">
      <c r="A50" s="39">
        <v>47</v>
      </c>
      <c r="B50" s="40" t="s">
        <v>27</v>
      </c>
      <c r="C50" s="43" t="s">
        <v>65</v>
      </c>
      <c r="D50" s="42" t="s">
        <v>15</v>
      </c>
      <c r="E50" s="43" t="s">
        <v>16</v>
      </c>
      <c r="F50" s="43">
        <v>362</v>
      </c>
      <c r="G50" s="44">
        <f t="shared" si="0"/>
        <v>11.8688524590164</v>
      </c>
      <c r="H50" s="43" t="s">
        <v>29</v>
      </c>
      <c r="I50" s="44">
        <f t="shared" si="1"/>
        <v>11.8688524590164</v>
      </c>
      <c r="J50" s="45">
        <v>7523.25</v>
      </c>
      <c r="K50" s="47"/>
    </row>
    <row r="51" ht="20" customHeight="1" spans="1:11">
      <c r="A51" s="39">
        <v>48</v>
      </c>
      <c r="B51" s="40" t="s">
        <v>27</v>
      </c>
      <c r="C51" s="43" t="s">
        <v>66</v>
      </c>
      <c r="D51" s="42" t="s">
        <v>15</v>
      </c>
      <c r="E51" s="43" t="s">
        <v>16</v>
      </c>
      <c r="F51" s="43">
        <v>311</v>
      </c>
      <c r="G51" s="44">
        <f t="shared" si="0"/>
        <v>10.1967213114754</v>
      </c>
      <c r="H51" s="43" t="s">
        <v>29</v>
      </c>
      <c r="I51" s="44">
        <f t="shared" si="1"/>
        <v>10.1967213114754</v>
      </c>
      <c r="J51" s="45">
        <v>6463.34</v>
      </c>
      <c r="K51" s="47"/>
    </row>
    <row r="52" ht="20" customHeight="1" spans="1:11">
      <c r="A52" s="39">
        <v>49</v>
      </c>
      <c r="B52" s="40" t="s">
        <v>27</v>
      </c>
      <c r="C52" s="43" t="s">
        <v>67</v>
      </c>
      <c r="D52" s="42" t="s">
        <v>15</v>
      </c>
      <c r="E52" s="43" t="s">
        <v>16</v>
      </c>
      <c r="F52" s="43">
        <v>231</v>
      </c>
      <c r="G52" s="44">
        <f t="shared" si="0"/>
        <v>7.57377049180328</v>
      </c>
      <c r="H52" s="43" t="s">
        <v>29</v>
      </c>
      <c r="I52" s="44">
        <f t="shared" si="1"/>
        <v>7.57377049180328</v>
      </c>
      <c r="J52" s="45">
        <v>4800.75</v>
      </c>
      <c r="K52" s="47"/>
    </row>
    <row r="53" ht="20" customHeight="1" spans="1:11">
      <c r="A53" s="39">
        <v>50</v>
      </c>
      <c r="B53" s="40" t="s">
        <v>27</v>
      </c>
      <c r="C53" s="43" t="s">
        <v>68</v>
      </c>
      <c r="D53" s="42" t="s">
        <v>15</v>
      </c>
      <c r="E53" s="43" t="s">
        <v>16</v>
      </c>
      <c r="F53" s="43">
        <v>343</v>
      </c>
      <c r="G53" s="44">
        <f t="shared" si="0"/>
        <v>11.2459016393443</v>
      </c>
      <c r="H53" s="43" t="s">
        <v>29</v>
      </c>
      <c r="I53" s="44">
        <f t="shared" si="1"/>
        <v>11.2459016393443</v>
      </c>
      <c r="J53" s="45">
        <v>7128.38</v>
      </c>
      <c r="K53" s="47"/>
    </row>
    <row r="54" ht="20" customHeight="1" spans="1:11">
      <c r="A54" s="39">
        <v>51</v>
      </c>
      <c r="B54" s="40" t="s">
        <v>27</v>
      </c>
      <c r="C54" s="43" t="s">
        <v>69</v>
      </c>
      <c r="D54" s="42" t="s">
        <v>15</v>
      </c>
      <c r="E54" s="43" t="s">
        <v>16</v>
      </c>
      <c r="F54" s="43">
        <v>193</v>
      </c>
      <c r="G54" s="44">
        <f t="shared" si="0"/>
        <v>6.32786885245902</v>
      </c>
      <c r="H54" s="43" t="s">
        <v>29</v>
      </c>
      <c r="I54" s="44">
        <f t="shared" si="1"/>
        <v>6.32786885245902</v>
      </c>
      <c r="J54" s="45">
        <v>4011.01</v>
      </c>
      <c r="K54" s="47"/>
    </row>
    <row r="55" ht="20" customHeight="1" spans="1:11">
      <c r="A55" s="39">
        <v>52</v>
      </c>
      <c r="B55" s="40" t="s">
        <v>27</v>
      </c>
      <c r="C55" s="43" t="s">
        <v>70</v>
      </c>
      <c r="D55" s="42" t="s">
        <v>15</v>
      </c>
      <c r="E55" s="43" t="s">
        <v>16</v>
      </c>
      <c r="F55" s="43">
        <v>344</v>
      </c>
      <c r="G55" s="44">
        <f t="shared" si="0"/>
        <v>11.2786885245902</v>
      </c>
      <c r="H55" s="43" t="s">
        <v>29</v>
      </c>
      <c r="I55" s="44">
        <f t="shared" si="1"/>
        <v>11.2786885245902</v>
      </c>
      <c r="J55" s="45">
        <v>7149.16</v>
      </c>
      <c r="K55" s="47"/>
    </row>
    <row r="56" ht="20" customHeight="1" spans="1:11">
      <c r="A56" s="39">
        <v>53</v>
      </c>
      <c r="B56" s="40" t="s">
        <v>27</v>
      </c>
      <c r="C56" s="43" t="s">
        <v>71</v>
      </c>
      <c r="D56" s="42" t="s">
        <v>15</v>
      </c>
      <c r="E56" s="43" t="s">
        <v>16</v>
      </c>
      <c r="F56" s="43">
        <v>238</v>
      </c>
      <c r="G56" s="44">
        <f t="shared" si="0"/>
        <v>7.80327868852459</v>
      </c>
      <c r="H56" s="43" t="s">
        <v>29</v>
      </c>
      <c r="I56" s="44">
        <f t="shared" si="1"/>
        <v>7.80327868852459</v>
      </c>
      <c r="J56" s="45">
        <v>4946.22</v>
      </c>
      <c r="K56" s="47"/>
    </row>
    <row r="57" ht="20" customHeight="1" spans="1:11">
      <c r="A57" s="39">
        <v>54</v>
      </c>
      <c r="B57" s="40" t="s">
        <v>27</v>
      </c>
      <c r="C57" s="43" t="s">
        <v>72</v>
      </c>
      <c r="D57" s="42" t="s">
        <v>15</v>
      </c>
      <c r="E57" s="43" t="s">
        <v>16</v>
      </c>
      <c r="F57" s="43">
        <v>353</v>
      </c>
      <c r="G57" s="44">
        <f t="shared" si="0"/>
        <v>11.5737704918033</v>
      </c>
      <c r="H57" s="43" t="s">
        <v>17</v>
      </c>
      <c r="I57" s="44">
        <f t="shared" si="1"/>
        <v>15.0459016393443</v>
      </c>
      <c r="J57" s="45">
        <v>9537.07</v>
      </c>
      <c r="K57" s="47"/>
    </row>
    <row r="58" ht="20" customHeight="1" spans="1:11">
      <c r="A58" s="39">
        <v>55</v>
      </c>
      <c r="B58" s="40" t="s">
        <v>27</v>
      </c>
      <c r="C58" s="43" t="s">
        <v>73</v>
      </c>
      <c r="D58" s="42" t="s">
        <v>15</v>
      </c>
      <c r="E58" s="43" t="s">
        <v>16</v>
      </c>
      <c r="F58" s="43">
        <v>351</v>
      </c>
      <c r="G58" s="44">
        <f t="shared" si="0"/>
        <v>11.5081967213115</v>
      </c>
      <c r="H58" s="43" t="s">
        <v>29</v>
      </c>
      <c r="I58" s="44">
        <f t="shared" si="1"/>
        <v>11.5081967213115</v>
      </c>
      <c r="J58" s="45">
        <v>7294.64</v>
      </c>
      <c r="K58" s="47"/>
    </row>
    <row r="59" ht="20" customHeight="1" spans="1:11">
      <c r="A59" s="39">
        <v>56</v>
      </c>
      <c r="B59" s="40" t="s">
        <v>27</v>
      </c>
      <c r="C59" s="43" t="s">
        <v>74</v>
      </c>
      <c r="D59" s="42" t="s">
        <v>15</v>
      </c>
      <c r="E59" s="43" t="s">
        <v>16</v>
      </c>
      <c r="F59" s="43">
        <v>360</v>
      </c>
      <c r="G59" s="44">
        <f t="shared" si="0"/>
        <v>11.8032786885246</v>
      </c>
      <c r="H59" s="43" t="s">
        <v>29</v>
      </c>
      <c r="I59" s="44">
        <f t="shared" si="1"/>
        <v>11.8032786885246</v>
      </c>
      <c r="J59" s="45">
        <v>7481.68</v>
      </c>
      <c r="K59" s="47"/>
    </row>
    <row r="60" ht="20" customHeight="1" spans="1:11">
      <c r="A60" s="39">
        <v>57</v>
      </c>
      <c r="B60" s="40" t="s">
        <v>27</v>
      </c>
      <c r="C60" s="43" t="s">
        <v>75</v>
      </c>
      <c r="D60" s="42" t="s">
        <v>15</v>
      </c>
      <c r="E60" s="43" t="s">
        <v>16</v>
      </c>
      <c r="F60" s="43">
        <v>292</v>
      </c>
      <c r="G60" s="44">
        <f t="shared" si="0"/>
        <v>9.57377049180328</v>
      </c>
      <c r="H60" s="43" t="s">
        <v>29</v>
      </c>
      <c r="I60" s="44">
        <f t="shared" si="1"/>
        <v>9.57377049180328</v>
      </c>
      <c r="J60" s="45">
        <v>6068.48</v>
      </c>
      <c r="K60" s="47"/>
    </row>
    <row r="61" ht="20" customHeight="1" spans="1:11">
      <c r="A61" s="39">
        <v>58</v>
      </c>
      <c r="B61" s="40" t="s">
        <v>27</v>
      </c>
      <c r="C61" s="43" t="s">
        <v>76</v>
      </c>
      <c r="D61" s="42" t="s">
        <v>15</v>
      </c>
      <c r="E61" s="43" t="s">
        <v>16</v>
      </c>
      <c r="F61" s="43">
        <v>355</v>
      </c>
      <c r="G61" s="44">
        <f t="shared" si="0"/>
        <v>11.6393442622951</v>
      </c>
      <c r="H61" s="43" t="s">
        <v>29</v>
      </c>
      <c r="I61" s="44">
        <f t="shared" si="1"/>
        <v>11.6393442622951</v>
      </c>
      <c r="J61" s="45">
        <v>7377.77</v>
      </c>
      <c r="K61" s="47"/>
    </row>
    <row r="62" ht="20" customHeight="1" spans="1:11">
      <c r="A62" s="39">
        <v>59</v>
      </c>
      <c r="B62" s="40" t="s">
        <v>27</v>
      </c>
      <c r="C62" s="43" t="s">
        <v>77</v>
      </c>
      <c r="D62" s="42" t="s">
        <v>15</v>
      </c>
      <c r="E62" s="43" t="s">
        <v>16</v>
      </c>
      <c r="F62" s="43">
        <v>332</v>
      </c>
      <c r="G62" s="44">
        <f t="shared" si="0"/>
        <v>10.8852459016393</v>
      </c>
      <c r="H62" s="43" t="s">
        <v>29</v>
      </c>
      <c r="I62" s="44">
        <f t="shared" si="1"/>
        <v>10.8852459016393</v>
      </c>
      <c r="J62" s="45">
        <v>6899.77</v>
      </c>
      <c r="K62" s="47"/>
    </row>
    <row r="63" ht="20" customHeight="1" spans="1:11">
      <c r="A63" s="39">
        <v>60</v>
      </c>
      <c r="B63" s="40" t="s">
        <v>27</v>
      </c>
      <c r="C63" s="43" t="s">
        <v>78</v>
      </c>
      <c r="D63" s="42" t="s">
        <v>15</v>
      </c>
      <c r="E63" s="43" t="s">
        <v>16</v>
      </c>
      <c r="F63" s="43">
        <v>312</v>
      </c>
      <c r="G63" s="44">
        <f t="shared" si="0"/>
        <v>10.2295081967213</v>
      </c>
      <c r="H63" s="43" t="s">
        <v>29</v>
      </c>
      <c r="I63" s="44">
        <f t="shared" si="1"/>
        <v>10.2295081967213</v>
      </c>
      <c r="J63" s="45">
        <v>6484.12</v>
      </c>
      <c r="K63" s="47"/>
    </row>
    <row r="64" ht="20" customHeight="1" spans="1:11">
      <c r="A64" s="39">
        <v>61</v>
      </c>
      <c r="B64" s="40" t="s">
        <v>27</v>
      </c>
      <c r="C64" s="43" t="s">
        <v>79</v>
      </c>
      <c r="D64" s="42" t="s">
        <v>15</v>
      </c>
      <c r="E64" s="43" t="s">
        <v>16</v>
      </c>
      <c r="F64" s="43">
        <v>350</v>
      </c>
      <c r="G64" s="44">
        <f t="shared" si="0"/>
        <v>11.4754098360656</v>
      </c>
      <c r="H64" s="43" t="s">
        <v>29</v>
      </c>
      <c r="I64" s="44">
        <f t="shared" si="1"/>
        <v>11.4754098360656</v>
      </c>
      <c r="J64" s="45">
        <v>7273.86</v>
      </c>
      <c r="K64" s="47"/>
    </row>
    <row r="65" ht="20" customHeight="1" spans="1:11">
      <c r="A65" s="39">
        <v>62</v>
      </c>
      <c r="B65" s="40" t="s">
        <v>27</v>
      </c>
      <c r="C65" s="43" t="s">
        <v>80</v>
      </c>
      <c r="D65" s="42" t="s">
        <v>15</v>
      </c>
      <c r="E65" s="43" t="s">
        <v>16</v>
      </c>
      <c r="F65" s="43">
        <v>350</v>
      </c>
      <c r="G65" s="44">
        <f t="shared" si="0"/>
        <v>11.4754098360656</v>
      </c>
      <c r="H65" s="43" t="s">
        <v>29</v>
      </c>
      <c r="I65" s="44">
        <f t="shared" si="1"/>
        <v>11.4754098360656</v>
      </c>
      <c r="J65" s="45">
        <v>7273.86</v>
      </c>
      <c r="K65" s="47"/>
    </row>
    <row r="66" ht="20" customHeight="1" spans="1:11">
      <c r="A66" s="39">
        <v>63</v>
      </c>
      <c r="B66" s="40" t="s">
        <v>27</v>
      </c>
      <c r="C66" s="43" t="s">
        <v>81</v>
      </c>
      <c r="D66" s="42" t="s">
        <v>15</v>
      </c>
      <c r="E66" s="43" t="s">
        <v>16</v>
      </c>
      <c r="F66" s="43">
        <v>350</v>
      </c>
      <c r="G66" s="44">
        <f t="shared" si="0"/>
        <v>11.4754098360656</v>
      </c>
      <c r="H66" s="43" t="s">
        <v>29</v>
      </c>
      <c r="I66" s="44">
        <f t="shared" si="1"/>
        <v>11.4754098360656</v>
      </c>
      <c r="J66" s="45">
        <v>7273.86</v>
      </c>
      <c r="K66" s="47"/>
    </row>
    <row r="67" ht="20" customHeight="1" spans="1:11">
      <c r="A67" s="39">
        <v>64</v>
      </c>
      <c r="B67" s="40" t="s">
        <v>27</v>
      </c>
      <c r="C67" s="43" t="s">
        <v>82</v>
      </c>
      <c r="D67" s="42" t="s">
        <v>15</v>
      </c>
      <c r="E67" s="43" t="s">
        <v>16</v>
      </c>
      <c r="F67" s="43">
        <v>356</v>
      </c>
      <c r="G67" s="44">
        <f t="shared" si="0"/>
        <v>11.672131147541</v>
      </c>
      <c r="H67" s="43" t="s">
        <v>29</v>
      </c>
      <c r="I67" s="44">
        <f t="shared" si="1"/>
        <v>11.672131147541</v>
      </c>
      <c r="J67" s="45">
        <v>7398.55</v>
      </c>
      <c r="K67" s="47"/>
    </row>
    <row r="68" ht="20" customHeight="1" spans="1:11">
      <c r="A68" s="39">
        <v>65</v>
      </c>
      <c r="B68" s="40" t="s">
        <v>27</v>
      </c>
      <c r="C68" s="43" t="s">
        <v>83</v>
      </c>
      <c r="D68" s="42" t="s">
        <v>15</v>
      </c>
      <c r="E68" s="43" t="s">
        <v>16</v>
      </c>
      <c r="F68" s="43">
        <v>348</v>
      </c>
      <c r="G68" s="44">
        <f t="shared" ref="G68:G113" si="2">F68/366*12</f>
        <v>11.4098360655738</v>
      </c>
      <c r="H68" s="43" t="s">
        <v>29</v>
      </c>
      <c r="I68" s="44">
        <f t="shared" ref="I68:I113" si="3">G68*H68</f>
        <v>11.4098360655738</v>
      </c>
      <c r="J68" s="45">
        <v>7232.29</v>
      </c>
      <c r="K68" s="47"/>
    </row>
    <row r="69" ht="20" customHeight="1" spans="1:11">
      <c r="A69" s="39">
        <v>66</v>
      </c>
      <c r="B69" s="40" t="s">
        <v>27</v>
      </c>
      <c r="C69" s="43" t="s">
        <v>84</v>
      </c>
      <c r="D69" s="42" t="s">
        <v>15</v>
      </c>
      <c r="E69" s="43" t="s">
        <v>16</v>
      </c>
      <c r="F69" s="43">
        <v>345</v>
      </c>
      <c r="G69" s="44">
        <f t="shared" si="2"/>
        <v>11.3114754098361</v>
      </c>
      <c r="H69" s="43" t="s">
        <v>29</v>
      </c>
      <c r="I69" s="44">
        <f t="shared" si="3"/>
        <v>11.3114754098361</v>
      </c>
      <c r="J69" s="45">
        <v>7169.95</v>
      </c>
      <c r="K69" s="47"/>
    </row>
    <row r="70" ht="20" customHeight="1" spans="1:11">
      <c r="A70" s="39">
        <v>67</v>
      </c>
      <c r="B70" s="40" t="s">
        <v>27</v>
      </c>
      <c r="C70" s="43" t="s">
        <v>85</v>
      </c>
      <c r="D70" s="42" t="s">
        <v>15</v>
      </c>
      <c r="E70" s="43" t="s">
        <v>16</v>
      </c>
      <c r="F70" s="43">
        <v>355</v>
      </c>
      <c r="G70" s="44">
        <f t="shared" si="2"/>
        <v>11.6393442622951</v>
      </c>
      <c r="H70" s="43" t="s">
        <v>29</v>
      </c>
      <c r="I70" s="44">
        <f t="shared" si="3"/>
        <v>11.6393442622951</v>
      </c>
      <c r="J70" s="45">
        <v>7377.77</v>
      </c>
      <c r="K70" s="47"/>
    </row>
    <row r="71" ht="20" customHeight="1" spans="1:11">
      <c r="A71" s="39">
        <v>68</v>
      </c>
      <c r="B71" s="40" t="s">
        <v>27</v>
      </c>
      <c r="C71" s="43" t="s">
        <v>86</v>
      </c>
      <c r="D71" s="42" t="s">
        <v>15</v>
      </c>
      <c r="E71" s="43" t="s">
        <v>16</v>
      </c>
      <c r="F71" s="43">
        <v>363</v>
      </c>
      <c r="G71" s="44">
        <f t="shared" si="2"/>
        <v>11.9016393442623</v>
      </c>
      <c r="H71" s="43" t="s">
        <v>29</v>
      </c>
      <c r="I71" s="44">
        <f t="shared" si="3"/>
        <v>11.9016393442623</v>
      </c>
      <c r="J71" s="45">
        <v>7544.03</v>
      </c>
      <c r="K71" s="47"/>
    </row>
    <row r="72" ht="20" customHeight="1" spans="1:11">
      <c r="A72" s="39">
        <v>69</v>
      </c>
      <c r="B72" s="40" t="s">
        <v>27</v>
      </c>
      <c r="C72" s="43" t="s">
        <v>87</v>
      </c>
      <c r="D72" s="42" t="s">
        <v>15</v>
      </c>
      <c r="E72" s="43" t="s">
        <v>16</v>
      </c>
      <c r="F72" s="43">
        <v>298</v>
      </c>
      <c r="G72" s="44">
        <f t="shared" si="2"/>
        <v>9.77049180327869</v>
      </c>
      <c r="H72" s="43" t="s">
        <v>29</v>
      </c>
      <c r="I72" s="44">
        <f t="shared" si="3"/>
        <v>9.77049180327869</v>
      </c>
      <c r="J72" s="45">
        <v>6193.17</v>
      </c>
      <c r="K72" s="47"/>
    </row>
    <row r="73" ht="20" customHeight="1" spans="1:11">
      <c r="A73" s="39">
        <v>70</v>
      </c>
      <c r="B73" s="40" t="s">
        <v>27</v>
      </c>
      <c r="C73" s="43" t="s">
        <v>88</v>
      </c>
      <c r="D73" s="42" t="s">
        <v>15</v>
      </c>
      <c r="E73" s="43" t="s">
        <v>16</v>
      </c>
      <c r="F73" s="43">
        <v>314</v>
      </c>
      <c r="G73" s="44">
        <f t="shared" si="2"/>
        <v>10.2950819672131</v>
      </c>
      <c r="H73" s="43" t="s">
        <v>29</v>
      </c>
      <c r="I73" s="44">
        <f t="shared" si="3"/>
        <v>10.2950819672131</v>
      </c>
      <c r="J73" s="45">
        <v>6525.69</v>
      </c>
      <c r="K73" s="47"/>
    </row>
    <row r="74" ht="20" customHeight="1" spans="1:11">
      <c r="A74" s="39">
        <v>71</v>
      </c>
      <c r="B74" s="40" t="s">
        <v>27</v>
      </c>
      <c r="C74" s="43" t="s">
        <v>89</v>
      </c>
      <c r="D74" s="42" t="s">
        <v>15</v>
      </c>
      <c r="E74" s="43" t="s">
        <v>16</v>
      </c>
      <c r="F74" s="43">
        <v>356</v>
      </c>
      <c r="G74" s="44">
        <f t="shared" si="2"/>
        <v>11.672131147541</v>
      </c>
      <c r="H74" s="43" t="s">
        <v>29</v>
      </c>
      <c r="I74" s="44">
        <f t="shared" si="3"/>
        <v>11.672131147541</v>
      </c>
      <c r="J74" s="45">
        <v>7398.55</v>
      </c>
      <c r="K74" s="47"/>
    </row>
    <row r="75" ht="20" customHeight="1" spans="1:11">
      <c r="A75" s="39">
        <v>72</v>
      </c>
      <c r="B75" s="40" t="s">
        <v>27</v>
      </c>
      <c r="C75" s="43" t="s">
        <v>90</v>
      </c>
      <c r="D75" s="42" t="s">
        <v>15</v>
      </c>
      <c r="E75" s="43" t="s">
        <v>91</v>
      </c>
      <c r="F75" s="43">
        <v>0</v>
      </c>
      <c r="G75" s="44">
        <f t="shared" si="2"/>
        <v>0</v>
      </c>
      <c r="H75" s="43" t="s">
        <v>29</v>
      </c>
      <c r="I75" s="44">
        <f t="shared" si="3"/>
        <v>0</v>
      </c>
      <c r="J75" s="45">
        <v>0</v>
      </c>
      <c r="K75" s="47"/>
    </row>
    <row r="76" ht="20" customHeight="1" spans="1:11">
      <c r="A76" s="39">
        <v>73</v>
      </c>
      <c r="B76" s="40" t="s">
        <v>27</v>
      </c>
      <c r="C76" s="43" t="s">
        <v>92</v>
      </c>
      <c r="D76" s="42" t="s">
        <v>15</v>
      </c>
      <c r="E76" s="43" t="s">
        <v>16</v>
      </c>
      <c r="F76" s="43">
        <v>345</v>
      </c>
      <c r="G76" s="44">
        <f t="shared" si="2"/>
        <v>11.3114754098361</v>
      </c>
      <c r="H76" s="43" t="s">
        <v>29</v>
      </c>
      <c r="I76" s="44">
        <f t="shared" si="3"/>
        <v>11.3114754098361</v>
      </c>
      <c r="J76" s="45">
        <v>7169.95</v>
      </c>
      <c r="K76" s="47"/>
    </row>
    <row r="77" ht="20" customHeight="1" spans="1:11">
      <c r="A77" s="39">
        <v>74</v>
      </c>
      <c r="B77" s="40" t="s">
        <v>27</v>
      </c>
      <c r="C77" s="43" t="s">
        <v>93</v>
      </c>
      <c r="D77" s="42" t="s">
        <v>15</v>
      </c>
      <c r="E77" s="43" t="s">
        <v>91</v>
      </c>
      <c r="F77" s="43">
        <v>0</v>
      </c>
      <c r="G77" s="44">
        <f t="shared" si="2"/>
        <v>0</v>
      </c>
      <c r="H77" s="43" t="s">
        <v>29</v>
      </c>
      <c r="I77" s="44">
        <f t="shared" si="3"/>
        <v>0</v>
      </c>
      <c r="J77" s="45">
        <v>0</v>
      </c>
      <c r="K77" s="47"/>
    </row>
    <row r="78" ht="20" customHeight="1" spans="1:11">
      <c r="A78" s="39">
        <v>75</v>
      </c>
      <c r="B78" s="40" t="s">
        <v>27</v>
      </c>
      <c r="C78" s="43" t="s">
        <v>94</v>
      </c>
      <c r="D78" s="42" t="s">
        <v>15</v>
      </c>
      <c r="E78" s="43" t="s">
        <v>16</v>
      </c>
      <c r="F78" s="43">
        <v>346</v>
      </c>
      <c r="G78" s="44">
        <f t="shared" si="2"/>
        <v>11.344262295082</v>
      </c>
      <c r="H78" s="43" t="s">
        <v>29</v>
      </c>
      <c r="I78" s="44">
        <f t="shared" si="3"/>
        <v>11.344262295082</v>
      </c>
      <c r="J78" s="45">
        <v>7190.73</v>
      </c>
      <c r="K78" s="47"/>
    </row>
    <row r="79" ht="20" customHeight="1" spans="1:11">
      <c r="A79" s="39">
        <v>76</v>
      </c>
      <c r="B79" s="40" t="s">
        <v>27</v>
      </c>
      <c r="C79" s="43" t="s">
        <v>95</v>
      </c>
      <c r="D79" s="42" t="s">
        <v>15</v>
      </c>
      <c r="E79" s="43" t="s">
        <v>16</v>
      </c>
      <c r="F79" s="43">
        <v>348</v>
      </c>
      <c r="G79" s="44">
        <f t="shared" si="2"/>
        <v>11.4098360655738</v>
      </c>
      <c r="H79" s="43" t="s">
        <v>29</v>
      </c>
      <c r="I79" s="44">
        <f t="shared" si="3"/>
        <v>11.4098360655738</v>
      </c>
      <c r="J79" s="45">
        <v>7232.29</v>
      </c>
      <c r="K79" s="47"/>
    </row>
    <row r="80" ht="20" customHeight="1" spans="1:11">
      <c r="A80" s="39">
        <v>77</v>
      </c>
      <c r="B80" s="40" t="s">
        <v>27</v>
      </c>
      <c r="C80" s="43" t="s">
        <v>96</v>
      </c>
      <c r="D80" s="42" t="s">
        <v>15</v>
      </c>
      <c r="E80" s="43" t="s">
        <v>16</v>
      </c>
      <c r="F80" s="43">
        <v>300</v>
      </c>
      <c r="G80" s="44">
        <f t="shared" si="2"/>
        <v>9.83606557377049</v>
      </c>
      <c r="H80" s="43" t="s">
        <v>29</v>
      </c>
      <c r="I80" s="44">
        <f t="shared" si="3"/>
        <v>9.83606557377049</v>
      </c>
      <c r="J80" s="45">
        <v>6234.73</v>
      </c>
      <c r="K80" s="47"/>
    </row>
    <row r="81" ht="20" customHeight="1" spans="1:11">
      <c r="A81" s="39">
        <v>78</v>
      </c>
      <c r="B81" s="40" t="s">
        <v>27</v>
      </c>
      <c r="C81" s="43" t="s">
        <v>97</v>
      </c>
      <c r="D81" s="42" t="s">
        <v>15</v>
      </c>
      <c r="E81" s="43" t="s">
        <v>16</v>
      </c>
      <c r="F81" s="43">
        <v>216</v>
      </c>
      <c r="G81" s="44">
        <f t="shared" si="2"/>
        <v>7.08196721311475</v>
      </c>
      <c r="H81" s="43" t="s">
        <v>29</v>
      </c>
      <c r="I81" s="44">
        <f t="shared" si="3"/>
        <v>7.08196721311475</v>
      </c>
      <c r="J81" s="45">
        <v>4489.01</v>
      </c>
      <c r="K81" s="47"/>
    </row>
    <row r="82" ht="20" customHeight="1" spans="1:11">
      <c r="A82" s="39">
        <v>79</v>
      </c>
      <c r="B82" s="40" t="s">
        <v>27</v>
      </c>
      <c r="C82" s="43" t="s">
        <v>98</v>
      </c>
      <c r="D82" s="42" t="s">
        <v>15</v>
      </c>
      <c r="E82" s="43" t="s">
        <v>16</v>
      </c>
      <c r="F82" s="43">
        <v>323</v>
      </c>
      <c r="G82" s="44">
        <f t="shared" si="2"/>
        <v>10.5901639344262</v>
      </c>
      <c r="H82" s="43" t="s">
        <v>29</v>
      </c>
      <c r="I82" s="44">
        <f t="shared" si="3"/>
        <v>10.5901639344262</v>
      </c>
      <c r="J82" s="45">
        <v>6712.73</v>
      </c>
      <c r="K82" s="47"/>
    </row>
    <row r="83" ht="20" customHeight="1" spans="1:11">
      <c r="A83" s="39">
        <v>80</v>
      </c>
      <c r="B83" s="40" t="s">
        <v>27</v>
      </c>
      <c r="C83" s="43" t="s">
        <v>99</v>
      </c>
      <c r="D83" s="42" t="s">
        <v>15</v>
      </c>
      <c r="E83" s="43" t="s">
        <v>16</v>
      </c>
      <c r="F83" s="43">
        <v>350</v>
      </c>
      <c r="G83" s="44">
        <f t="shared" si="2"/>
        <v>11.4754098360656</v>
      </c>
      <c r="H83" s="43" t="s">
        <v>29</v>
      </c>
      <c r="I83" s="44">
        <f t="shared" si="3"/>
        <v>11.4754098360656</v>
      </c>
      <c r="J83" s="45">
        <v>7273.86</v>
      </c>
      <c r="K83" s="47"/>
    </row>
    <row r="84" ht="20" customHeight="1" spans="1:11">
      <c r="A84" s="39">
        <v>81</v>
      </c>
      <c r="B84" s="40" t="s">
        <v>27</v>
      </c>
      <c r="C84" s="43" t="s">
        <v>100</v>
      </c>
      <c r="D84" s="42" t="s">
        <v>15</v>
      </c>
      <c r="E84" s="43" t="s">
        <v>16</v>
      </c>
      <c r="F84" s="43">
        <v>353</v>
      </c>
      <c r="G84" s="44">
        <f t="shared" si="2"/>
        <v>11.5737704918033</v>
      </c>
      <c r="H84" s="43" t="s">
        <v>29</v>
      </c>
      <c r="I84" s="44">
        <f t="shared" si="3"/>
        <v>11.5737704918033</v>
      </c>
      <c r="J84" s="45">
        <v>7336.2</v>
      </c>
      <c r="K84" s="47"/>
    </row>
    <row r="85" ht="20" customHeight="1" spans="1:11">
      <c r="A85" s="39">
        <v>82</v>
      </c>
      <c r="B85" s="40" t="s">
        <v>27</v>
      </c>
      <c r="C85" s="43" t="s">
        <v>101</v>
      </c>
      <c r="D85" s="42" t="s">
        <v>15</v>
      </c>
      <c r="E85" s="43" t="s">
        <v>16</v>
      </c>
      <c r="F85" s="43">
        <v>363</v>
      </c>
      <c r="G85" s="44">
        <f t="shared" si="2"/>
        <v>11.9016393442623</v>
      </c>
      <c r="H85" s="43" t="s">
        <v>29</v>
      </c>
      <c r="I85" s="44">
        <f t="shared" si="3"/>
        <v>11.9016393442623</v>
      </c>
      <c r="J85" s="45">
        <v>7544.03</v>
      </c>
      <c r="K85" s="47"/>
    </row>
    <row r="86" ht="20" customHeight="1" spans="1:11">
      <c r="A86" s="39">
        <v>83</v>
      </c>
      <c r="B86" s="40" t="s">
        <v>27</v>
      </c>
      <c r="C86" s="43" t="s">
        <v>102</v>
      </c>
      <c r="D86" s="42" t="s">
        <v>15</v>
      </c>
      <c r="E86" s="43" t="s">
        <v>16</v>
      </c>
      <c r="F86" s="43">
        <v>352</v>
      </c>
      <c r="G86" s="44">
        <f t="shared" si="2"/>
        <v>11.5409836065574</v>
      </c>
      <c r="H86" s="43" t="s">
        <v>29</v>
      </c>
      <c r="I86" s="44">
        <f t="shared" si="3"/>
        <v>11.5409836065574</v>
      </c>
      <c r="J86" s="45">
        <v>7315.42</v>
      </c>
      <c r="K86" s="47"/>
    </row>
    <row r="87" ht="20" customHeight="1" spans="1:11">
      <c r="A87" s="39">
        <v>84</v>
      </c>
      <c r="B87" s="40" t="s">
        <v>27</v>
      </c>
      <c r="C87" s="43" t="s">
        <v>103</v>
      </c>
      <c r="D87" s="42" t="s">
        <v>15</v>
      </c>
      <c r="E87" s="43" t="s">
        <v>16</v>
      </c>
      <c r="F87" s="43">
        <v>362</v>
      </c>
      <c r="G87" s="44">
        <f t="shared" si="2"/>
        <v>11.8688524590164</v>
      </c>
      <c r="H87" s="43" t="s">
        <v>29</v>
      </c>
      <c r="I87" s="44">
        <f t="shared" si="3"/>
        <v>11.8688524590164</v>
      </c>
      <c r="J87" s="45">
        <v>7523.25</v>
      </c>
      <c r="K87" s="47"/>
    </row>
    <row r="88" ht="20" customHeight="1" spans="1:11">
      <c r="A88" s="39">
        <v>85</v>
      </c>
      <c r="B88" s="40" t="s">
        <v>27</v>
      </c>
      <c r="C88" s="43" t="s">
        <v>104</v>
      </c>
      <c r="D88" s="42" t="s">
        <v>15</v>
      </c>
      <c r="E88" s="43" t="s">
        <v>16</v>
      </c>
      <c r="F88" s="43">
        <v>338</v>
      </c>
      <c r="G88" s="44">
        <f t="shared" si="2"/>
        <v>11.0819672131148</v>
      </c>
      <c r="H88" s="43" t="s">
        <v>29</v>
      </c>
      <c r="I88" s="44">
        <f t="shared" si="3"/>
        <v>11.0819672131148</v>
      </c>
      <c r="J88" s="45">
        <v>7024.47</v>
      </c>
      <c r="K88" s="47"/>
    </row>
    <row r="89" ht="20" customHeight="1" spans="1:11">
      <c r="A89" s="39">
        <v>86</v>
      </c>
      <c r="B89" s="40" t="s">
        <v>27</v>
      </c>
      <c r="C89" s="43" t="s">
        <v>105</v>
      </c>
      <c r="D89" s="42" t="s">
        <v>15</v>
      </c>
      <c r="E89" s="43" t="s">
        <v>16</v>
      </c>
      <c r="F89" s="43">
        <v>285</v>
      </c>
      <c r="G89" s="44">
        <f t="shared" si="2"/>
        <v>9.34426229508197</v>
      </c>
      <c r="H89" s="43" t="s">
        <v>29</v>
      </c>
      <c r="I89" s="44">
        <f t="shared" si="3"/>
        <v>9.34426229508197</v>
      </c>
      <c r="J89" s="45">
        <v>5923</v>
      </c>
      <c r="K89" s="47"/>
    </row>
    <row r="90" ht="20" customHeight="1" spans="1:11">
      <c r="A90" s="39">
        <v>87</v>
      </c>
      <c r="B90" s="40" t="s">
        <v>27</v>
      </c>
      <c r="C90" s="43" t="s">
        <v>106</v>
      </c>
      <c r="D90" s="42" t="s">
        <v>15</v>
      </c>
      <c r="E90" s="43" t="s">
        <v>16</v>
      </c>
      <c r="F90" s="43">
        <v>354</v>
      </c>
      <c r="G90" s="44">
        <f t="shared" si="2"/>
        <v>11.6065573770492</v>
      </c>
      <c r="H90" s="43" t="s">
        <v>29</v>
      </c>
      <c r="I90" s="44">
        <f t="shared" si="3"/>
        <v>11.6065573770492</v>
      </c>
      <c r="J90" s="45">
        <v>7356.99</v>
      </c>
      <c r="K90" s="47"/>
    </row>
    <row r="91" ht="20" customHeight="1" spans="1:11">
      <c r="A91" s="39">
        <v>88</v>
      </c>
      <c r="B91" s="40" t="s">
        <v>27</v>
      </c>
      <c r="C91" s="43" t="s">
        <v>107</v>
      </c>
      <c r="D91" s="42" t="s">
        <v>15</v>
      </c>
      <c r="E91" s="43" t="s">
        <v>16</v>
      </c>
      <c r="F91" s="43">
        <v>360</v>
      </c>
      <c r="G91" s="44">
        <f t="shared" si="2"/>
        <v>11.8032786885246</v>
      </c>
      <c r="H91" s="43" t="s">
        <v>29</v>
      </c>
      <c r="I91" s="44">
        <f t="shared" si="3"/>
        <v>11.8032786885246</v>
      </c>
      <c r="J91" s="45">
        <v>7481.68</v>
      </c>
      <c r="K91" s="47"/>
    </row>
    <row r="92" ht="20" customHeight="1" spans="1:11">
      <c r="A92" s="39">
        <v>89</v>
      </c>
      <c r="B92" s="40" t="s">
        <v>27</v>
      </c>
      <c r="C92" s="43" t="s">
        <v>108</v>
      </c>
      <c r="D92" s="42" t="s">
        <v>15</v>
      </c>
      <c r="E92" s="43" t="s">
        <v>16</v>
      </c>
      <c r="F92" s="43">
        <v>360</v>
      </c>
      <c r="G92" s="44">
        <f t="shared" si="2"/>
        <v>11.8032786885246</v>
      </c>
      <c r="H92" s="43" t="s">
        <v>29</v>
      </c>
      <c r="I92" s="44">
        <f t="shared" si="3"/>
        <v>11.8032786885246</v>
      </c>
      <c r="J92" s="45">
        <v>7481.68</v>
      </c>
      <c r="K92" s="47"/>
    </row>
    <row r="93" ht="20" customHeight="1" spans="1:11">
      <c r="A93" s="39">
        <v>90</v>
      </c>
      <c r="B93" s="40" t="s">
        <v>27</v>
      </c>
      <c r="C93" s="43" t="s">
        <v>109</v>
      </c>
      <c r="D93" s="42" t="s">
        <v>15</v>
      </c>
      <c r="E93" s="43" t="s">
        <v>16</v>
      </c>
      <c r="F93" s="43">
        <v>350</v>
      </c>
      <c r="G93" s="44">
        <f t="shared" si="2"/>
        <v>11.4754098360656</v>
      </c>
      <c r="H93" s="43" t="s">
        <v>29</v>
      </c>
      <c r="I93" s="44">
        <f t="shared" si="3"/>
        <v>11.4754098360656</v>
      </c>
      <c r="J93" s="45">
        <v>7273.86</v>
      </c>
      <c r="K93" s="47"/>
    </row>
    <row r="94" ht="20" customHeight="1" spans="1:11">
      <c r="A94" s="39">
        <v>91</v>
      </c>
      <c r="B94" s="40" t="s">
        <v>27</v>
      </c>
      <c r="C94" s="43" t="s">
        <v>110</v>
      </c>
      <c r="D94" s="42" t="s">
        <v>15</v>
      </c>
      <c r="E94" s="43" t="s">
        <v>16</v>
      </c>
      <c r="F94" s="43">
        <v>360</v>
      </c>
      <c r="G94" s="44">
        <f t="shared" si="2"/>
        <v>11.8032786885246</v>
      </c>
      <c r="H94" s="43" t="s">
        <v>29</v>
      </c>
      <c r="I94" s="44">
        <f t="shared" si="3"/>
        <v>11.8032786885246</v>
      </c>
      <c r="J94" s="45">
        <v>7481.68</v>
      </c>
      <c r="K94" s="47"/>
    </row>
    <row r="95" ht="20" customHeight="1" spans="1:11">
      <c r="A95" s="39">
        <v>92</v>
      </c>
      <c r="B95" s="40" t="s">
        <v>27</v>
      </c>
      <c r="C95" s="43" t="s">
        <v>111</v>
      </c>
      <c r="D95" s="42" t="s">
        <v>15</v>
      </c>
      <c r="E95" s="43" t="s">
        <v>16</v>
      </c>
      <c r="F95" s="43">
        <v>356</v>
      </c>
      <c r="G95" s="44">
        <f t="shared" si="2"/>
        <v>11.672131147541</v>
      </c>
      <c r="H95" s="43" t="s">
        <v>29</v>
      </c>
      <c r="I95" s="44">
        <f t="shared" si="3"/>
        <v>11.672131147541</v>
      </c>
      <c r="J95" s="45">
        <v>7398.55</v>
      </c>
      <c r="K95" s="47"/>
    </row>
    <row r="96" ht="20" customHeight="1" spans="1:11">
      <c r="A96" s="39">
        <v>93</v>
      </c>
      <c r="B96" s="40" t="s">
        <v>27</v>
      </c>
      <c r="C96" s="43" t="s">
        <v>112</v>
      </c>
      <c r="D96" s="42" t="s">
        <v>15</v>
      </c>
      <c r="E96" s="43" t="s">
        <v>16</v>
      </c>
      <c r="F96" s="43">
        <v>361</v>
      </c>
      <c r="G96" s="44">
        <f t="shared" si="2"/>
        <v>11.8360655737705</v>
      </c>
      <c r="H96" s="43" t="s">
        <v>29</v>
      </c>
      <c r="I96" s="44">
        <f t="shared" si="3"/>
        <v>11.8360655737705</v>
      </c>
      <c r="J96" s="45">
        <v>7502.46</v>
      </c>
      <c r="K96" s="47"/>
    </row>
    <row r="97" ht="20" customHeight="1" spans="1:11">
      <c r="A97" s="39">
        <v>94</v>
      </c>
      <c r="B97" s="40" t="s">
        <v>27</v>
      </c>
      <c r="C97" s="43" t="s">
        <v>113</v>
      </c>
      <c r="D97" s="42" t="s">
        <v>15</v>
      </c>
      <c r="E97" s="43" t="s">
        <v>16</v>
      </c>
      <c r="F97" s="43">
        <v>354</v>
      </c>
      <c r="G97" s="44">
        <f t="shared" si="2"/>
        <v>11.6065573770492</v>
      </c>
      <c r="H97" s="43" t="s">
        <v>29</v>
      </c>
      <c r="I97" s="44">
        <f t="shared" si="3"/>
        <v>11.6065573770492</v>
      </c>
      <c r="J97" s="45">
        <v>7356.99</v>
      </c>
      <c r="K97" s="47"/>
    </row>
    <row r="98" ht="20" customHeight="1" spans="1:11">
      <c r="A98" s="39">
        <v>95</v>
      </c>
      <c r="B98" s="40" t="s">
        <v>27</v>
      </c>
      <c r="C98" s="43" t="s">
        <v>114</v>
      </c>
      <c r="D98" s="42" t="s">
        <v>15</v>
      </c>
      <c r="E98" s="43" t="s">
        <v>16</v>
      </c>
      <c r="F98" s="43">
        <v>364</v>
      </c>
      <c r="G98" s="44">
        <f t="shared" si="2"/>
        <v>11.9344262295082</v>
      </c>
      <c r="H98" s="43" t="s">
        <v>29</v>
      </c>
      <c r="I98" s="44">
        <f t="shared" si="3"/>
        <v>11.9344262295082</v>
      </c>
      <c r="J98" s="45">
        <v>7564.81</v>
      </c>
      <c r="K98" s="47"/>
    </row>
    <row r="99" ht="20" customHeight="1" spans="1:11">
      <c r="A99" s="39">
        <v>96</v>
      </c>
      <c r="B99" s="40" t="s">
        <v>27</v>
      </c>
      <c r="C99" s="43" t="s">
        <v>115</v>
      </c>
      <c r="D99" s="42" t="s">
        <v>15</v>
      </c>
      <c r="E99" s="43" t="s">
        <v>16</v>
      </c>
      <c r="F99" s="43">
        <v>355</v>
      </c>
      <c r="G99" s="44">
        <f t="shared" si="2"/>
        <v>11.6393442622951</v>
      </c>
      <c r="H99" s="43" t="s">
        <v>29</v>
      </c>
      <c r="I99" s="44">
        <f t="shared" si="3"/>
        <v>11.6393442622951</v>
      </c>
      <c r="J99" s="45">
        <v>7377.77</v>
      </c>
      <c r="K99" s="47"/>
    </row>
    <row r="100" ht="20" customHeight="1" spans="1:11">
      <c r="A100" s="39">
        <v>97</v>
      </c>
      <c r="B100" s="40" t="s">
        <v>27</v>
      </c>
      <c r="C100" s="43" t="s">
        <v>116</v>
      </c>
      <c r="D100" s="42" t="s">
        <v>15</v>
      </c>
      <c r="E100" s="43" t="s">
        <v>16</v>
      </c>
      <c r="F100" s="43">
        <v>361</v>
      </c>
      <c r="G100" s="44">
        <f t="shared" si="2"/>
        <v>11.8360655737705</v>
      </c>
      <c r="H100" s="43" t="s">
        <v>29</v>
      </c>
      <c r="I100" s="44">
        <f t="shared" si="3"/>
        <v>11.8360655737705</v>
      </c>
      <c r="J100" s="45">
        <v>7502.46</v>
      </c>
      <c r="K100" s="47"/>
    </row>
    <row r="101" ht="20" customHeight="1" spans="1:11">
      <c r="A101" s="39">
        <v>98</v>
      </c>
      <c r="B101" s="40" t="s">
        <v>27</v>
      </c>
      <c r="C101" s="43" t="s">
        <v>117</v>
      </c>
      <c r="D101" s="42" t="s">
        <v>15</v>
      </c>
      <c r="E101" s="43" t="s">
        <v>16</v>
      </c>
      <c r="F101" s="43">
        <v>361</v>
      </c>
      <c r="G101" s="44">
        <f t="shared" si="2"/>
        <v>11.8360655737705</v>
      </c>
      <c r="H101" s="43" t="s">
        <v>29</v>
      </c>
      <c r="I101" s="44">
        <f t="shared" si="3"/>
        <v>11.8360655737705</v>
      </c>
      <c r="J101" s="45">
        <v>7502.46</v>
      </c>
      <c r="K101" s="47"/>
    </row>
    <row r="102" ht="20" customHeight="1" spans="1:11">
      <c r="A102" s="39">
        <v>99</v>
      </c>
      <c r="B102" s="40" t="s">
        <v>27</v>
      </c>
      <c r="C102" s="43" t="s">
        <v>118</v>
      </c>
      <c r="D102" s="42" t="s">
        <v>15</v>
      </c>
      <c r="E102" s="43" t="s">
        <v>16</v>
      </c>
      <c r="F102" s="43">
        <v>350</v>
      </c>
      <c r="G102" s="44">
        <f t="shared" si="2"/>
        <v>11.4754098360656</v>
      </c>
      <c r="H102" s="43" t="s">
        <v>29</v>
      </c>
      <c r="I102" s="44">
        <f t="shared" si="3"/>
        <v>11.4754098360656</v>
      </c>
      <c r="J102" s="45">
        <v>7273.86</v>
      </c>
      <c r="K102" s="47"/>
    </row>
    <row r="103" ht="20" customHeight="1" spans="1:11">
      <c r="A103" s="39">
        <v>100</v>
      </c>
      <c r="B103" s="40" t="s">
        <v>27</v>
      </c>
      <c r="C103" s="43" t="s">
        <v>119</v>
      </c>
      <c r="D103" s="42" t="s">
        <v>15</v>
      </c>
      <c r="E103" s="43" t="s">
        <v>16</v>
      </c>
      <c r="F103" s="43">
        <v>363</v>
      </c>
      <c r="G103" s="44">
        <f t="shared" si="2"/>
        <v>11.9016393442623</v>
      </c>
      <c r="H103" s="43" t="s">
        <v>29</v>
      </c>
      <c r="I103" s="44">
        <f t="shared" si="3"/>
        <v>11.9016393442623</v>
      </c>
      <c r="J103" s="45">
        <v>7544.03</v>
      </c>
      <c r="K103" s="47"/>
    </row>
    <row r="104" ht="20" customHeight="1" spans="1:11">
      <c r="A104" s="39">
        <v>101</v>
      </c>
      <c r="B104" s="40" t="s">
        <v>27</v>
      </c>
      <c r="C104" s="43" t="s">
        <v>120</v>
      </c>
      <c r="D104" s="42" t="s">
        <v>15</v>
      </c>
      <c r="E104" s="43" t="s">
        <v>16</v>
      </c>
      <c r="F104" s="43">
        <v>359</v>
      </c>
      <c r="G104" s="44">
        <f t="shared" si="2"/>
        <v>11.7704918032787</v>
      </c>
      <c r="H104" s="43" t="s">
        <v>29</v>
      </c>
      <c r="I104" s="44">
        <f t="shared" si="3"/>
        <v>11.7704918032787</v>
      </c>
      <c r="J104" s="45">
        <v>7460.9</v>
      </c>
      <c r="K104" s="47"/>
    </row>
    <row r="105" ht="20" customHeight="1" spans="1:11">
      <c r="A105" s="39">
        <v>102</v>
      </c>
      <c r="B105" s="40" t="s">
        <v>27</v>
      </c>
      <c r="C105" s="43" t="s">
        <v>121</v>
      </c>
      <c r="D105" s="42" t="s">
        <v>15</v>
      </c>
      <c r="E105" s="43" t="s">
        <v>16</v>
      </c>
      <c r="F105" s="43">
        <v>363</v>
      </c>
      <c r="G105" s="44">
        <f t="shared" si="2"/>
        <v>11.9016393442623</v>
      </c>
      <c r="H105" s="43" t="s">
        <v>29</v>
      </c>
      <c r="I105" s="44">
        <f t="shared" si="3"/>
        <v>11.9016393442623</v>
      </c>
      <c r="J105" s="45">
        <v>7544.03</v>
      </c>
      <c r="K105" s="47"/>
    </row>
    <row r="106" ht="20" customHeight="1" spans="1:11">
      <c r="A106" s="39">
        <v>103</v>
      </c>
      <c r="B106" s="40" t="s">
        <v>27</v>
      </c>
      <c r="C106" s="43" t="s">
        <v>122</v>
      </c>
      <c r="D106" s="42" t="s">
        <v>15</v>
      </c>
      <c r="E106" s="43" t="s">
        <v>16</v>
      </c>
      <c r="F106" s="43">
        <v>364</v>
      </c>
      <c r="G106" s="44">
        <f t="shared" si="2"/>
        <v>11.9344262295082</v>
      </c>
      <c r="H106" s="43" t="s">
        <v>29</v>
      </c>
      <c r="I106" s="44">
        <f t="shared" si="3"/>
        <v>11.9344262295082</v>
      </c>
      <c r="J106" s="45">
        <v>7564.81</v>
      </c>
      <c r="K106" s="47"/>
    </row>
    <row r="107" ht="20" customHeight="1" spans="1:11">
      <c r="A107" s="39">
        <v>104</v>
      </c>
      <c r="B107" s="40" t="s">
        <v>27</v>
      </c>
      <c r="C107" s="43" t="s">
        <v>123</v>
      </c>
      <c r="D107" s="42" t="s">
        <v>15</v>
      </c>
      <c r="E107" s="43" t="s">
        <v>16</v>
      </c>
      <c r="F107" s="43">
        <v>304</v>
      </c>
      <c r="G107" s="44">
        <f t="shared" si="2"/>
        <v>9.9672131147541</v>
      </c>
      <c r="H107" s="43" t="s">
        <v>29</v>
      </c>
      <c r="I107" s="44">
        <f t="shared" si="3"/>
        <v>9.9672131147541</v>
      </c>
      <c r="J107" s="45">
        <v>6317.87</v>
      </c>
      <c r="K107" s="47"/>
    </row>
    <row r="108" ht="20" customHeight="1" spans="1:11">
      <c r="A108" s="39">
        <v>105</v>
      </c>
      <c r="B108" s="40" t="s">
        <v>27</v>
      </c>
      <c r="C108" s="43" t="s">
        <v>124</v>
      </c>
      <c r="D108" s="42" t="s">
        <v>15</v>
      </c>
      <c r="E108" s="43" t="s">
        <v>16</v>
      </c>
      <c r="F108" s="43">
        <v>358</v>
      </c>
      <c r="G108" s="44">
        <f t="shared" si="2"/>
        <v>11.7377049180328</v>
      </c>
      <c r="H108" s="43" t="s">
        <v>29</v>
      </c>
      <c r="I108" s="44">
        <f t="shared" si="3"/>
        <v>11.7377049180328</v>
      </c>
      <c r="J108" s="45">
        <v>7440.12</v>
      </c>
      <c r="K108" s="47"/>
    </row>
    <row r="109" ht="20" customHeight="1" spans="1:11">
      <c r="A109" s="39">
        <v>106</v>
      </c>
      <c r="B109" s="40" t="s">
        <v>27</v>
      </c>
      <c r="C109" s="43" t="s">
        <v>125</v>
      </c>
      <c r="D109" s="42" t="s">
        <v>15</v>
      </c>
      <c r="E109" s="43" t="s">
        <v>16</v>
      </c>
      <c r="F109" s="43">
        <v>348</v>
      </c>
      <c r="G109" s="44">
        <f t="shared" si="2"/>
        <v>11.4098360655738</v>
      </c>
      <c r="H109" s="43" t="s">
        <v>29</v>
      </c>
      <c r="I109" s="44">
        <f t="shared" si="3"/>
        <v>11.4098360655738</v>
      </c>
      <c r="J109" s="45">
        <v>7232.29</v>
      </c>
      <c r="K109" s="47"/>
    </row>
    <row r="110" ht="20" customHeight="1" spans="1:11">
      <c r="A110" s="39">
        <v>107</v>
      </c>
      <c r="B110" s="40" t="s">
        <v>27</v>
      </c>
      <c r="C110" s="43" t="s">
        <v>126</v>
      </c>
      <c r="D110" s="42" t="s">
        <v>15</v>
      </c>
      <c r="E110" s="43" t="s">
        <v>16</v>
      </c>
      <c r="F110" s="43">
        <v>268</v>
      </c>
      <c r="G110" s="44">
        <f t="shared" si="2"/>
        <v>8.78688524590164</v>
      </c>
      <c r="H110" s="43" t="s">
        <v>29</v>
      </c>
      <c r="I110" s="44">
        <f t="shared" si="3"/>
        <v>8.78688524590164</v>
      </c>
      <c r="J110" s="45">
        <v>5569.7</v>
      </c>
      <c r="K110" s="47"/>
    </row>
    <row r="111" ht="20" customHeight="1" spans="1:11">
      <c r="A111" s="39">
        <v>108</v>
      </c>
      <c r="B111" s="40" t="s">
        <v>27</v>
      </c>
      <c r="C111" s="43" t="s">
        <v>127</v>
      </c>
      <c r="D111" s="42" t="s">
        <v>15</v>
      </c>
      <c r="E111" s="43" t="s">
        <v>16</v>
      </c>
      <c r="F111" s="43">
        <v>346</v>
      </c>
      <c r="G111" s="44">
        <f t="shared" si="2"/>
        <v>11.344262295082</v>
      </c>
      <c r="H111" s="43" t="s">
        <v>29</v>
      </c>
      <c r="I111" s="44">
        <f t="shared" si="3"/>
        <v>11.344262295082</v>
      </c>
      <c r="J111" s="45">
        <v>7190.73</v>
      </c>
      <c r="K111" s="47"/>
    </row>
    <row r="112" ht="20" customHeight="1" spans="1:11">
      <c r="A112" s="39">
        <v>109</v>
      </c>
      <c r="B112" s="40" t="s">
        <v>27</v>
      </c>
      <c r="C112" s="43" t="s">
        <v>128</v>
      </c>
      <c r="D112" s="42" t="s">
        <v>15</v>
      </c>
      <c r="E112" s="43" t="s">
        <v>16</v>
      </c>
      <c r="F112" s="43">
        <v>362</v>
      </c>
      <c r="G112" s="44">
        <f t="shared" si="2"/>
        <v>11.8688524590164</v>
      </c>
      <c r="H112" s="43" t="s">
        <v>29</v>
      </c>
      <c r="I112" s="44">
        <f t="shared" si="3"/>
        <v>11.8688524590164</v>
      </c>
      <c r="J112" s="45">
        <v>7523.25</v>
      </c>
      <c r="K112" s="47"/>
    </row>
    <row r="113" ht="20" customHeight="1" spans="1:11">
      <c r="A113" s="39">
        <v>110</v>
      </c>
      <c r="B113" s="40" t="s">
        <v>27</v>
      </c>
      <c r="C113" s="43" t="s">
        <v>129</v>
      </c>
      <c r="D113" s="42" t="s">
        <v>15</v>
      </c>
      <c r="E113" s="43" t="s">
        <v>16</v>
      </c>
      <c r="F113" s="43">
        <v>269</v>
      </c>
      <c r="G113" s="44">
        <f t="shared" si="2"/>
        <v>8.81967213114754</v>
      </c>
      <c r="H113" s="43" t="s">
        <v>29</v>
      </c>
      <c r="I113" s="44">
        <f t="shared" si="3"/>
        <v>8.81967213114754</v>
      </c>
      <c r="J113" s="45">
        <v>5590.48</v>
      </c>
      <c r="K113" s="48"/>
    </row>
    <row r="114" ht="23" customHeight="1" spans="1:11">
      <c r="A114" s="49" t="s">
        <v>130</v>
      </c>
      <c r="B114" s="50"/>
      <c r="C114" s="50"/>
      <c r="D114" s="50"/>
      <c r="E114" s="50"/>
      <c r="F114" s="50"/>
      <c r="G114" s="50"/>
      <c r="H114" s="51"/>
      <c r="I114" s="44">
        <f>SUM(I4:I113)</f>
        <v>1232.59016393443</v>
      </c>
      <c r="J114" s="52">
        <f>SUM(J4:J113)</f>
        <v>781295.42</v>
      </c>
      <c r="K114" s="39">
        <f>SUM(K4:K113)</f>
        <v>781295.42</v>
      </c>
    </row>
    <row r="115" ht="161" customHeight="1" spans="1:11">
      <c r="A115" s="53" t="s">
        <v>131</v>
      </c>
      <c r="B115" s="54"/>
      <c r="C115" s="54"/>
      <c r="D115" s="54"/>
      <c r="E115" s="54"/>
      <c r="F115" s="54"/>
      <c r="G115" s="54"/>
      <c r="H115" s="54"/>
      <c r="I115" s="54"/>
      <c r="J115" s="55"/>
      <c r="K115" s="56"/>
    </row>
    <row r="116" ht="12.75" hidden="1" spans="1:11">
      <c r="A116" s="57" t="s">
        <v>132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</sheetData>
  <autoFilter xmlns:etc="http://www.wps.cn/officeDocument/2017/etCustomData" ref="A3:K116" etc:filterBottomFollowUsedRange="0">
    <extLst/>
  </autoFilter>
  <mergeCells count="6">
    <mergeCell ref="A2:K2"/>
    <mergeCell ref="A114:H114"/>
    <mergeCell ref="A115:K115"/>
    <mergeCell ref="A116:K116"/>
    <mergeCell ref="K4:K13"/>
    <mergeCell ref="K14:K113"/>
  </mergeCells>
  <printOptions horizontalCentered="1"/>
  <pageMargins left="0.747916666666667" right="0.196527777777778" top="1.10208333333333" bottom="0.472222222222222" header="0.5" footer="0.5"/>
  <pageSetup paperSize="8" scale="6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topLeftCell="A44" workbookViewId="0">
      <selection activeCell="AA62" sqref="AA62"/>
    </sheetView>
  </sheetViews>
  <sheetFormatPr defaultColWidth="9" defaultRowHeight="13.5"/>
  <cols>
    <col min="1" max="1" width="7" style="1" customWidth="1"/>
    <col min="2" max="2" width="48.2857142857143" style="1" customWidth="1"/>
    <col min="3" max="3" width="13.5714285714286" style="1" customWidth="1"/>
    <col min="4" max="4" width="6.52380952380952" style="1" customWidth="1"/>
    <col min="5" max="7" width="9" style="1" hidden="1" customWidth="1"/>
    <col min="8" max="8" width="13.4666666666667" style="1" hidden="1" customWidth="1"/>
    <col min="9" max="9" width="13.8761904761905" style="1" hidden="1" customWidth="1"/>
    <col min="10" max="11" width="13.6095238095238" style="1" hidden="1" customWidth="1"/>
    <col min="12" max="13" width="13.4666666666667" style="3" hidden="1" customWidth="1"/>
    <col min="14" max="16" width="9" style="3" hidden="1" customWidth="1"/>
    <col min="17" max="17" width="9" style="3"/>
    <col min="18" max="18" width="22.247619047619" style="3" customWidth="1"/>
    <col min="19" max="19" width="14.247619047619" style="3" customWidth="1"/>
    <col min="20" max="20" width="25" style="3" customWidth="1"/>
    <col min="21" max="21" width="13.2857142857143" style="3"/>
    <col min="22" max="22" width="17.2857142857143" style="3" customWidth="1"/>
    <col min="23" max="16384" width="9" style="1"/>
  </cols>
  <sheetData>
    <row r="1" ht="30" customHeight="1" spans="1:22">
      <c r="A1" s="2" t="s">
        <v>0</v>
      </c>
    </row>
    <row r="2" ht="34" customHeight="1" spans="1:22">
      <c r="A2" s="4" t="s">
        <v>133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23" customFormat="1" ht="136" customHeight="1" spans="1:22">
      <c r="A3" s="5" t="s">
        <v>2</v>
      </c>
      <c r="B3" s="5" t="s">
        <v>134</v>
      </c>
      <c r="C3" s="5" t="s">
        <v>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  <c r="J3" s="5" t="s">
        <v>141</v>
      </c>
      <c r="K3" s="6" t="s">
        <v>142</v>
      </c>
      <c r="L3" s="7" t="s">
        <v>143</v>
      </c>
      <c r="M3" s="8" t="s">
        <v>144</v>
      </c>
      <c r="N3" s="8" t="s">
        <v>145</v>
      </c>
      <c r="O3" s="8" t="s">
        <v>146</v>
      </c>
      <c r="P3" s="8" t="s">
        <v>147</v>
      </c>
      <c r="Q3" s="8" t="s">
        <v>148</v>
      </c>
      <c r="R3" s="8" t="s">
        <v>149</v>
      </c>
      <c r="S3" s="8" t="s">
        <v>150</v>
      </c>
      <c r="T3" s="8" t="s">
        <v>151</v>
      </c>
      <c r="U3" s="8" t="s">
        <v>152</v>
      </c>
      <c r="V3" s="8" t="s">
        <v>12</v>
      </c>
    </row>
    <row r="4" s="1" customFormat="1" ht="18" customHeight="1" spans="1:22">
      <c r="A4" s="11">
        <v>1</v>
      </c>
      <c r="B4" s="12" t="s">
        <v>153</v>
      </c>
      <c r="C4" s="11" t="s">
        <v>154</v>
      </c>
      <c r="D4" s="11" t="s">
        <v>16</v>
      </c>
      <c r="E4" s="11">
        <v>1</v>
      </c>
      <c r="F4" s="11">
        <v>45</v>
      </c>
      <c r="G4" s="11">
        <v>1.05</v>
      </c>
      <c r="H4" s="12">
        <v>52715.88</v>
      </c>
      <c r="I4" s="11">
        <v>53945.47</v>
      </c>
      <c r="J4" s="12">
        <v>52837.4</v>
      </c>
      <c r="K4" s="13">
        <f t="shared" ref="K4:K67" si="0">J4/I4</f>
        <v>0.979459443026449</v>
      </c>
      <c r="L4" s="19"/>
      <c r="M4" s="15">
        <f t="shared" ref="M4:M67" si="1">1-L4*0.01</f>
        <v>1</v>
      </c>
      <c r="N4" s="15"/>
      <c r="O4" s="15"/>
      <c r="P4" s="15">
        <f t="shared" ref="P4:P67" si="2">N4+O4</f>
        <v>0</v>
      </c>
      <c r="Q4" s="15">
        <f t="shared" ref="Q4:Q67" si="3">1-P4*0.01</f>
        <v>1</v>
      </c>
      <c r="R4" s="16">
        <f t="shared" ref="R4:R67" si="4">J4*G4*E4*(0.5*M4+0.5*Q4)</f>
        <v>55479.27</v>
      </c>
      <c r="S4" s="15">
        <v>1242419.08</v>
      </c>
      <c r="T4" s="15">
        <f t="shared" ref="T4:T67" si="5">R4/$R$73</f>
        <v>0.01220605755767</v>
      </c>
      <c r="U4" s="17">
        <f t="shared" ref="U4:U67" si="6">S4*T4</f>
        <v>15165.0388012274</v>
      </c>
      <c r="V4" s="24">
        <f>SUM(U4:U22)</f>
        <v>99509.7881663855</v>
      </c>
    </row>
    <row r="5" s="1" customFormat="1" ht="18" customHeight="1" spans="1:22">
      <c r="A5" s="11">
        <v>2</v>
      </c>
      <c r="B5" s="12" t="s">
        <v>153</v>
      </c>
      <c r="C5" s="11" t="s">
        <v>155</v>
      </c>
      <c r="D5" s="11" t="s">
        <v>16</v>
      </c>
      <c r="E5" s="11">
        <v>1</v>
      </c>
      <c r="F5" s="11">
        <v>45</v>
      </c>
      <c r="G5" s="11">
        <v>1.05</v>
      </c>
      <c r="H5" s="12">
        <v>43026.26</v>
      </c>
      <c r="I5" s="11">
        <v>44268.95</v>
      </c>
      <c r="J5" s="12">
        <v>43193.75</v>
      </c>
      <c r="K5" s="13">
        <f t="shared" si="0"/>
        <v>0.975712096175762</v>
      </c>
      <c r="L5" s="19"/>
      <c r="M5" s="15">
        <f t="shared" si="1"/>
        <v>1</v>
      </c>
      <c r="N5" s="15"/>
      <c r="O5" s="15"/>
      <c r="P5" s="15">
        <f t="shared" si="2"/>
        <v>0</v>
      </c>
      <c r="Q5" s="15">
        <f t="shared" si="3"/>
        <v>1</v>
      </c>
      <c r="R5" s="16">
        <f t="shared" si="4"/>
        <v>45353.4375</v>
      </c>
      <c r="S5" s="15">
        <v>1242419.08</v>
      </c>
      <c r="T5" s="15">
        <f t="shared" si="5"/>
        <v>0.0099782615842492</v>
      </c>
      <c r="U5" s="17">
        <f t="shared" si="6"/>
        <v>12397.1825775022</v>
      </c>
      <c r="V5" s="24"/>
    </row>
    <row r="6" s="1" customFormat="1" ht="18" customHeight="1" spans="1:22">
      <c r="A6" s="11">
        <v>3</v>
      </c>
      <c r="B6" s="12" t="s">
        <v>153</v>
      </c>
      <c r="C6" s="11" t="s">
        <v>156</v>
      </c>
      <c r="D6" s="11" t="s">
        <v>16</v>
      </c>
      <c r="E6" s="11">
        <v>1</v>
      </c>
      <c r="F6" s="11">
        <v>45</v>
      </c>
      <c r="G6" s="11">
        <v>1.05</v>
      </c>
      <c r="H6" s="12">
        <v>53825.76</v>
      </c>
      <c r="I6" s="11">
        <v>55054.65</v>
      </c>
      <c r="J6" s="12">
        <v>53961.15</v>
      </c>
      <c r="K6" s="13">
        <f t="shared" si="0"/>
        <v>0.980137917505606</v>
      </c>
      <c r="L6" s="19"/>
      <c r="M6" s="15">
        <f t="shared" si="1"/>
        <v>1</v>
      </c>
      <c r="N6" s="15"/>
      <c r="O6" s="15"/>
      <c r="P6" s="15">
        <f t="shared" si="2"/>
        <v>0</v>
      </c>
      <c r="Q6" s="15">
        <f t="shared" si="3"/>
        <v>1</v>
      </c>
      <c r="R6" s="16">
        <f t="shared" si="4"/>
        <v>56659.2075</v>
      </c>
      <c r="S6" s="15">
        <v>1242419.08</v>
      </c>
      <c r="T6" s="15">
        <f t="shared" si="5"/>
        <v>0.0124656569546962</v>
      </c>
      <c r="U6" s="17">
        <f t="shared" si="6"/>
        <v>15487.5700452493</v>
      </c>
      <c r="V6" s="24"/>
    </row>
    <row r="7" s="1" customFormat="1" ht="18" customHeight="1" spans="1:22">
      <c r="A7" s="11">
        <v>4</v>
      </c>
      <c r="B7" s="12" t="s">
        <v>153</v>
      </c>
      <c r="C7" s="11" t="s">
        <v>157</v>
      </c>
      <c r="D7" s="11" t="s">
        <v>16</v>
      </c>
      <c r="E7" s="11">
        <v>1</v>
      </c>
      <c r="F7" s="11">
        <v>35</v>
      </c>
      <c r="G7" s="11">
        <v>1.05</v>
      </c>
      <c r="H7" s="12">
        <v>13094.81</v>
      </c>
      <c r="I7" s="11">
        <v>13317.46</v>
      </c>
      <c r="J7" s="12">
        <v>13094.08</v>
      </c>
      <c r="K7" s="13">
        <f t="shared" si="0"/>
        <v>0.983226531185376</v>
      </c>
      <c r="L7" s="19"/>
      <c r="M7" s="15">
        <f t="shared" si="1"/>
        <v>1</v>
      </c>
      <c r="N7" s="15"/>
      <c r="O7" s="15"/>
      <c r="P7" s="15">
        <f t="shared" si="2"/>
        <v>0</v>
      </c>
      <c r="Q7" s="15">
        <f t="shared" si="3"/>
        <v>1</v>
      </c>
      <c r="R7" s="16">
        <f t="shared" si="4"/>
        <v>13748.784</v>
      </c>
      <c r="S7" s="15">
        <v>1242419.08</v>
      </c>
      <c r="T7" s="15">
        <f t="shared" si="5"/>
        <v>0.00302488567084557</v>
      </c>
      <c r="U7" s="17">
        <f t="shared" si="6"/>
        <v>3758.17567227714</v>
      </c>
      <c r="V7" s="24"/>
    </row>
    <row r="8" s="1" customFormat="1" ht="18" customHeight="1" spans="1:22">
      <c r="A8" s="11">
        <v>5</v>
      </c>
      <c r="B8" s="12" t="s">
        <v>153</v>
      </c>
      <c r="C8" s="11" t="s">
        <v>158</v>
      </c>
      <c r="D8" s="11" t="s">
        <v>16</v>
      </c>
      <c r="E8" s="11">
        <v>1</v>
      </c>
      <c r="F8" s="11">
        <v>35</v>
      </c>
      <c r="G8" s="11">
        <v>1.05</v>
      </c>
      <c r="H8" s="12">
        <v>15134.15</v>
      </c>
      <c r="I8" s="11">
        <v>15467.78</v>
      </c>
      <c r="J8" s="12">
        <v>15118.85</v>
      </c>
      <c r="K8" s="13">
        <f t="shared" si="0"/>
        <v>0.97744149451311</v>
      </c>
      <c r="L8" s="19"/>
      <c r="M8" s="15">
        <f t="shared" si="1"/>
        <v>1</v>
      </c>
      <c r="N8" s="15"/>
      <c r="O8" s="15"/>
      <c r="P8" s="15">
        <f t="shared" si="2"/>
        <v>0</v>
      </c>
      <c r="Q8" s="15">
        <f t="shared" si="3"/>
        <v>1</v>
      </c>
      <c r="R8" s="16">
        <f t="shared" si="4"/>
        <v>15874.7925</v>
      </c>
      <c r="S8" s="15">
        <v>1242419.08</v>
      </c>
      <c r="T8" s="15">
        <f t="shared" si="5"/>
        <v>0.00349263122912519</v>
      </c>
      <c r="U8" s="17">
        <f t="shared" si="6"/>
        <v>4339.31167846899</v>
      </c>
      <c r="V8" s="24"/>
    </row>
    <row r="9" s="1" customFormat="1" ht="18" customHeight="1" spans="1:22">
      <c r="A9" s="11">
        <v>6</v>
      </c>
      <c r="B9" s="12" t="s">
        <v>153</v>
      </c>
      <c r="C9" s="11" t="s">
        <v>159</v>
      </c>
      <c r="D9" s="11" t="s">
        <v>16</v>
      </c>
      <c r="E9" s="11">
        <v>1</v>
      </c>
      <c r="F9" s="11">
        <v>35</v>
      </c>
      <c r="G9" s="11">
        <v>1.05</v>
      </c>
      <c r="H9" s="12">
        <v>11038.28</v>
      </c>
      <c r="I9" s="11">
        <v>11224.04</v>
      </c>
      <c r="J9" s="12">
        <v>11037.62</v>
      </c>
      <c r="K9" s="13">
        <f t="shared" si="0"/>
        <v>0.983391007159632</v>
      </c>
      <c r="L9" s="19"/>
      <c r="M9" s="15">
        <f t="shared" si="1"/>
        <v>1</v>
      </c>
      <c r="N9" s="15"/>
      <c r="O9" s="15"/>
      <c r="P9" s="15">
        <f t="shared" si="2"/>
        <v>0</v>
      </c>
      <c r="Q9" s="15">
        <f t="shared" si="3"/>
        <v>1</v>
      </c>
      <c r="R9" s="16">
        <f t="shared" si="4"/>
        <v>11589.501</v>
      </c>
      <c r="S9" s="15">
        <v>1242419.08</v>
      </c>
      <c r="T9" s="15">
        <f t="shared" si="5"/>
        <v>0.00254981935181689</v>
      </c>
      <c r="U9" s="17">
        <f t="shared" si="6"/>
        <v>3167.94421325054</v>
      </c>
      <c r="V9" s="24"/>
    </row>
    <row r="10" s="1" customFormat="1" ht="18" customHeight="1" spans="1:22">
      <c r="A10" s="11">
        <v>7</v>
      </c>
      <c r="B10" s="12" t="s">
        <v>153</v>
      </c>
      <c r="C10" s="11" t="s">
        <v>160</v>
      </c>
      <c r="D10" s="11" t="s">
        <v>16</v>
      </c>
      <c r="E10" s="11">
        <v>1</v>
      </c>
      <c r="F10" s="11">
        <v>35</v>
      </c>
      <c r="G10" s="11">
        <v>1.05</v>
      </c>
      <c r="H10" s="12">
        <v>18726.92</v>
      </c>
      <c r="I10" s="11">
        <v>19101.01</v>
      </c>
      <c r="J10" s="12">
        <v>18793.91</v>
      </c>
      <c r="K10" s="13">
        <f t="shared" si="0"/>
        <v>0.983922316149774</v>
      </c>
      <c r="L10" s="19"/>
      <c r="M10" s="15">
        <f t="shared" si="1"/>
        <v>1</v>
      </c>
      <c r="N10" s="15"/>
      <c r="O10" s="15"/>
      <c r="P10" s="15">
        <f t="shared" si="2"/>
        <v>0</v>
      </c>
      <c r="Q10" s="15">
        <f t="shared" si="3"/>
        <v>1</v>
      </c>
      <c r="R10" s="16">
        <f t="shared" si="4"/>
        <v>19733.6055</v>
      </c>
      <c r="S10" s="15">
        <v>1242419.08</v>
      </c>
      <c r="T10" s="15">
        <f t="shared" si="5"/>
        <v>0.00434161308455128</v>
      </c>
      <c r="U10" s="17">
        <f t="shared" si="6"/>
        <v>5394.10293422416</v>
      </c>
      <c r="V10" s="24"/>
    </row>
    <row r="11" s="1" customFormat="1" ht="18" customHeight="1" spans="1:22">
      <c r="A11" s="11">
        <v>8</v>
      </c>
      <c r="B11" s="12" t="s">
        <v>153</v>
      </c>
      <c r="C11" s="11" t="s">
        <v>161</v>
      </c>
      <c r="D11" s="11" t="s">
        <v>16</v>
      </c>
      <c r="E11" s="11">
        <v>1</v>
      </c>
      <c r="F11" s="11">
        <v>35</v>
      </c>
      <c r="G11" s="11">
        <v>1.05</v>
      </c>
      <c r="H11" s="12">
        <v>18057.6</v>
      </c>
      <c r="I11" s="11">
        <v>18340.45</v>
      </c>
      <c r="J11" s="12">
        <v>18054.5</v>
      </c>
      <c r="K11" s="13">
        <f t="shared" si="0"/>
        <v>0.984408779501048</v>
      </c>
      <c r="L11" s="19"/>
      <c r="M11" s="15">
        <f t="shared" si="1"/>
        <v>1</v>
      </c>
      <c r="N11" s="15"/>
      <c r="O11" s="15"/>
      <c r="P11" s="15">
        <f t="shared" si="2"/>
        <v>0</v>
      </c>
      <c r="Q11" s="15">
        <f t="shared" si="3"/>
        <v>1</v>
      </c>
      <c r="R11" s="16">
        <f t="shared" si="4"/>
        <v>18957.225</v>
      </c>
      <c r="S11" s="15">
        <v>1242419.08</v>
      </c>
      <c r="T11" s="15">
        <f t="shared" si="5"/>
        <v>0.00417080072401278</v>
      </c>
      <c r="U11" s="17">
        <f t="shared" si="6"/>
        <v>5181.88239839129</v>
      </c>
      <c r="V11" s="24"/>
    </row>
    <row r="12" s="1" customFormat="1" ht="18" customHeight="1" spans="1:22">
      <c r="A12" s="11">
        <v>9</v>
      </c>
      <c r="B12" s="12" t="s">
        <v>153</v>
      </c>
      <c r="C12" s="11" t="s">
        <v>162</v>
      </c>
      <c r="D12" s="11" t="s">
        <v>16</v>
      </c>
      <c r="E12" s="11">
        <v>1</v>
      </c>
      <c r="F12" s="11">
        <v>35</v>
      </c>
      <c r="G12" s="11">
        <v>1.05</v>
      </c>
      <c r="H12" s="12">
        <v>17814.35</v>
      </c>
      <c r="I12" s="11">
        <v>18141.68</v>
      </c>
      <c r="J12" s="12">
        <v>17811.73</v>
      </c>
      <c r="K12" s="13">
        <f t="shared" si="0"/>
        <v>0.981812599494644</v>
      </c>
      <c r="L12" s="19"/>
      <c r="M12" s="15">
        <f t="shared" si="1"/>
        <v>1</v>
      </c>
      <c r="N12" s="15"/>
      <c r="O12" s="15"/>
      <c r="P12" s="15">
        <f t="shared" si="2"/>
        <v>0</v>
      </c>
      <c r="Q12" s="15">
        <f t="shared" si="3"/>
        <v>1</v>
      </c>
      <c r="R12" s="16">
        <f t="shared" si="4"/>
        <v>18702.3165</v>
      </c>
      <c r="S12" s="15">
        <v>1242419.08</v>
      </c>
      <c r="T12" s="15">
        <f t="shared" si="5"/>
        <v>0.00411471801378716</v>
      </c>
      <c r="U12" s="17">
        <f t="shared" si="6"/>
        <v>5112.20416914887</v>
      </c>
      <c r="V12" s="24"/>
    </row>
    <row r="13" s="1" customFormat="1" ht="18" customHeight="1" spans="1:22">
      <c r="A13" s="11">
        <v>10</v>
      </c>
      <c r="B13" s="12" t="s">
        <v>153</v>
      </c>
      <c r="C13" s="11" t="s">
        <v>163</v>
      </c>
      <c r="D13" s="11" t="s">
        <v>16</v>
      </c>
      <c r="E13" s="11">
        <v>1</v>
      </c>
      <c r="F13" s="11">
        <v>35</v>
      </c>
      <c r="G13" s="11">
        <v>1.05</v>
      </c>
      <c r="H13" s="12">
        <v>15125.26</v>
      </c>
      <c r="I13" s="11">
        <v>15443.67</v>
      </c>
      <c r="J13" s="12">
        <v>15123.48</v>
      </c>
      <c r="K13" s="13">
        <f t="shared" si="0"/>
        <v>0.979267233759851</v>
      </c>
      <c r="L13" s="19"/>
      <c r="M13" s="15">
        <f t="shared" si="1"/>
        <v>1</v>
      </c>
      <c r="N13" s="15"/>
      <c r="O13" s="15"/>
      <c r="P13" s="15">
        <f t="shared" si="2"/>
        <v>0</v>
      </c>
      <c r="Q13" s="15">
        <f t="shared" si="3"/>
        <v>1</v>
      </c>
      <c r="R13" s="16">
        <f t="shared" si="4"/>
        <v>15879.654</v>
      </c>
      <c r="S13" s="15">
        <v>1242419.08</v>
      </c>
      <c r="T13" s="15">
        <f t="shared" si="5"/>
        <v>0.00349370081329269</v>
      </c>
      <c r="U13" s="17">
        <f t="shared" si="6"/>
        <v>4340.64055024636</v>
      </c>
      <c r="V13" s="24"/>
    </row>
    <row r="14" s="1" customFormat="1" ht="18" customHeight="1" spans="1:22">
      <c r="A14" s="11">
        <v>11</v>
      </c>
      <c r="B14" s="12" t="s">
        <v>153</v>
      </c>
      <c r="C14" s="11" t="s">
        <v>164</v>
      </c>
      <c r="D14" s="11" t="s">
        <v>16</v>
      </c>
      <c r="E14" s="11">
        <v>1</v>
      </c>
      <c r="F14" s="11">
        <v>35</v>
      </c>
      <c r="G14" s="11">
        <v>1.05</v>
      </c>
      <c r="H14" s="12">
        <v>3207.1</v>
      </c>
      <c r="I14" s="11">
        <v>3308.63</v>
      </c>
      <c r="J14" s="12">
        <v>3254.2</v>
      </c>
      <c r="K14" s="13">
        <f t="shared" si="0"/>
        <v>0.983549082248544</v>
      </c>
      <c r="L14" s="19"/>
      <c r="M14" s="15">
        <f t="shared" si="1"/>
        <v>1</v>
      </c>
      <c r="N14" s="15"/>
      <c r="O14" s="15"/>
      <c r="P14" s="15">
        <f t="shared" si="2"/>
        <v>0</v>
      </c>
      <c r="Q14" s="15">
        <f t="shared" si="3"/>
        <v>1</v>
      </c>
      <c r="R14" s="16">
        <f t="shared" si="4"/>
        <v>3416.91</v>
      </c>
      <c r="S14" s="15">
        <v>1242419.08</v>
      </c>
      <c r="T14" s="15">
        <f t="shared" si="5"/>
        <v>0.000751758271681985</v>
      </c>
      <c r="U14" s="17">
        <f t="shared" si="6"/>
        <v>933.998820285522</v>
      </c>
      <c r="V14" s="24"/>
    </row>
    <row r="15" s="1" customFormat="1" ht="18" customHeight="1" spans="1:22">
      <c r="A15" s="11">
        <v>12</v>
      </c>
      <c r="B15" s="12" t="s">
        <v>153</v>
      </c>
      <c r="C15" s="11" t="s">
        <v>165</v>
      </c>
      <c r="D15" s="11" t="s">
        <v>16</v>
      </c>
      <c r="E15" s="11">
        <v>1</v>
      </c>
      <c r="F15" s="11">
        <v>35</v>
      </c>
      <c r="G15" s="11">
        <v>1.05</v>
      </c>
      <c r="H15" s="12">
        <v>15604.81</v>
      </c>
      <c r="I15" s="11">
        <v>15834.91</v>
      </c>
      <c r="J15" s="12">
        <v>15602.19</v>
      </c>
      <c r="K15" s="13">
        <f t="shared" si="0"/>
        <v>0.985303358212961</v>
      </c>
      <c r="L15" s="19"/>
      <c r="M15" s="15">
        <f t="shared" si="1"/>
        <v>1</v>
      </c>
      <c r="N15" s="15"/>
      <c r="O15" s="15"/>
      <c r="P15" s="15">
        <f t="shared" si="2"/>
        <v>0</v>
      </c>
      <c r="Q15" s="15">
        <f t="shared" si="3"/>
        <v>1</v>
      </c>
      <c r="R15" s="16">
        <f t="shared" si="4"/>
        <v>16382.2995</v>
      </c>
      <c r="S15" s="15">
        <v>1242419.08</v>
      </c>
      <c r="T15" s="15">
        <f t="shared" si="5"/>
        <v>0.0036042884238381</v>
      </c>
      <c r="U15" s="17">
        <f t="shared" si="6"/>
        <v>4478.03670759958</v>
      </c>
      <c r="V15" s="24"/>
    </row>
    <row r="16" s="1" customFormat="1" ht="18" customHeight="1" spans="1:22">
      <c r="A16" s="11">
        <v>13</v>
      </c>
      <c r="B16" s="12" t="s">
        <v>153</v>
      </c>
      <c r="C16" s="11" t="s">
        <v>166</v>
      </c>
      <c r="D16" s="11" t="s">
        <v>16</v>
      </c>
      <c r="E16" s="11">
        <v>1</v>
      </c>
      <c r="F16" s="11">
        <v>35</v>
      </c>
      <c r="G16" s="11">
        <v>1.05</v>
      </c>
      <c r="H16" s="12">
        <v>17905.34</v>
      </c>
      <c r="I16" s="11">
        <v>18207.69</v>
      </c>
      <c r="J16" s="12">
        <v>17902.75</v>
      </c>
      <c r="K16" s="13">
        <f t="shared" si="0"/>
        <v>0.983252131379653</v>
      </c>
      <c r="L16" s="19"/>
      <c r="M16" s="15">
        <f t="shared" si="1"/>
        <v>1</v>
      </c>
      <c r="N16" s="15"/>
      <c r="O16" s="15"/>
      <c r="P16" s="15">
        <f t="shared" si="2"/>
        <v>0</v>
      </c>
      <c r="Q16" s="15">
        <f t="shared" si="3"/>
        <v>1</v>
      </c>
      <c r="R16" s="16">
        <f t="shared" si="4"/>
        <v>18797.8875</v>
      </c>
      <c r="S16" s="15">
        <v>1242419.08</v>
      </c>
      <c r="T16" s="15">
        <f t="shared" si="5"/>
        <v>0.00413574469865241</v>
      </c>
      <c r="U16" s="17">
        <f t="shared" si="6"/>
        <v>5138.3281236146</v>
      </c>
      <c r="V16" s="24"/>
    </row>
    <row r="17" s="1" customFormat="1" ht="18" customHeight="1" spans="1:22">
      <c r="A17" s="11">
        <v>14</v>
      </c>
      <c r="B17" s="12" t="s">
        <v>153</v>
      </c>
      <c r="C17" s="11" t="s">
        <v>167</v>
      </c>
      <c r="D17" s="11" t="s">
        <v>16</v>
      </c>
      <c r="E17" s="11">
        <v>1</v>
      </c>
      <c r="F17" s="11">
        <v>35</v>
      </c>
      <c r="G17" s="11">
        <v>1.05</v>
      </c>
      <c r="H17" s="12">
        <v>18183.54</v>
      </c>
      <c r="I17" s="11">
        <v>18527.53</v>
      </c>
      <c r="J17" s="12">
        <v>18226.31</v>
      </c>
      <c r="K17" s="13">
        <f t="shared" si="0"/>
        <v>0.983742031452655</v>
      </c>
      <c r="L17" s="19"/>
      <c r="M17" s="15">
        <f t="shared" si="1"/>
        <v>1</v>
      </c>
      <c r="N17" s="15"/>
      <c r="O17" s="15"/>
      <c r="P17" s="15">
        <f t="shared" si="2"/>
        <v>0</v>
      </c>
      <c r="Q17" s="15">
        <f t="shared" si="3"/>
        <v>1</v>
      </c>
      <c r="R17" s="16">
        <f t="shared" si="4"/>
        <v>19137.6255</v>
      </c>
      <c r="S17" s="15">
        <v>1242419.08</v>
      </c>
      <c r="T17" s="15">
        <f t="shared" si="5"/>
        <v>0.00421049084406001</v>
      </c>
      <c r="U17" s="17">
        <f t="shared" si="6"/>
        <v>5231.19416082546</v>
      </c>
      <c r="V17" s="24"/>
    </row>
    <row r="18" s="1" customFormat="1" ht="18" customHeight="1" spans="1:22">
      <c r="A18" s="11">
        <v>15</v>
      </c>
      <c r="B18" s="12" t="s">
        <v>153</v>
      </c>
      <c r="C18" s="11" t="s">
        <v>168</v>
      </c>
      <c r="D18" s="11" t="s">
        <v>16</v>
      </c>
      <c r="E18" s="11">
        <v>1</v>
      </c>
      <c r="F18" s="11">
        <v>35</v>
      </c>
      <c r="G18" s="11">
        <v>1.05</v>
      </c>
      <c r="H18" s="12">
        <v>1437.09</v>
      </c>
      <c r="I18" s="11">
        <v>1456.41</v>
      </c>
      <c r="J18" s="12">
        <v>1436.26</v>
      </c>
      <c r="K18" s="13">
        <f t="shared" si="0"/>
        <v>0.986164610240248</v>
      </c>
      <c r="L18" s="19"/>
      <c r="M18" s="15">
        <f t="shared" si="1"/>
        <v>1</v>
      </c>
      <c r="N18" s="15"/>
      <c r="O18" s="15"/>
      <c r="P18" s="15">
        <f t="shared" si="2"/>
        <v>0</v>
      </c>
      <c r="Q18" s="15">
        <f t="shared" si="3"/>
        <v>1</v>
      </c>
      <c r="R18" s="16">
        <f t="shared" si="4"/>
        <v>1508.073</v>
      </c>
      <c r="S18" s="15">
        <v>1242419.08</v>
      </c>
      <c r="T18" s="15">
        <f t="shared" si="5"/>
        <v>0.000331792863157141</v>
      </c>
      <c r="U18" s="17">
        <f t="shared" si="6"/>
        <v>412.225783794261</v>
      </c>
      <c r="V18" s="24"/>
    </row>
    <row r="19" s="1" customFormat="1" ht="18" customHeight="1" spans="1:22">
      <c r="A19" s="11">
        <v>16</v>
      </c>
      <c r="B19" s="12" t="s">
        <v>153</v>
      </c>
      <c r="C19" s="11" t="s">
        <v>169</v>
      </c>
      <c r="D19" s="11" t="s">
        <v>16</v>
      </c>
      <c r="E19" s="11">
        <v>1</v>
      </c>
      <c r="F19" s="11">
        <v>35</v>
      </c>
      <c r="G19" s="11">
        <v>1.05</v>
      </c>
      <c r="H19" s="12">
        <v>3065.83</v>
      </c>
      <c r="I19" s="11">
        <v>3159.2</v>
      </c>
      <c r="J19" s="12">
        <v>3112</v>
      </c>
      <c r="K19" s="13">
        <f t="shared" si="0"/>
        <v>0.985059508736389</v>
      </c>
      <c r="L19" s="19"/>
      <c r="M19" s="15">
        <f t="shared" si="1"/>
        <v>1</v>
      </c>
      <c r="N19" s="15"/>
      <c r="O19" s="15"/>
      <c r="P19" s="15">
        <f t="shared" si="2"/>
        <v>0</v>
      </c>
      <c r="Q19" s="15">
        <f t="shared" si="3"/>
        <v>1</v>
      </c>
      <c r="R19" s="16">
        <f t="shared" si="4"/>
        <v>3267.6</v>
      </c>
      <c r="S19" s="15">
        <v>1242419.08</v>
      </c>
      <c r="T19" s="15">
        <f t="shared" si="5"/>
        <v>0.000718908408049394</v>
      </c>
      <c r="U19" s="17">
        <f t="shared" si="6"/>
        <v>893.185522932993</v>
      </c>
      <c r="V19" s="24"/>
    </row>
    <row r="20" s="1" customFormat="1" ht="18" customHeight="1" spans="1:22">
      <c r="A20" s="11">
        <v>17</v>
      </c>
      <c r="B20" s="12" t="s">
        <v>153</v>
      </c>
      <c r="C20" s="11" t="s">
        <v>170</v>
      </c>
      <c r="D20" s="11" t="s">
        <v>16</v>
      </c>
      <c r="E20" s="11">
        <v>1</v>
      </c>
      <c r="F20" s="11">
        <v>35</v>
      </c>
      <c r="G20" s="11">
        <v>1.05</v>
      </c>
      <c r="H20" s="12">
        <v>336.59</v>
      </c>
      <c r="I20" s="11">
        <v>346.4</v>
      </c>
      <c r="J20" s="12">
        <v>336.59</v>
      </c>
      <c r="K20" s="13">
        <f t="shared" si="0"/>
        <v>0.971680138568129</v>
      </c>
      <c r="L20" s="19"/>
      <c r="M20" s="15">
        <f t="shared" si="1"/>
        <v>1</v>
      </c>
      <c r="N20" s="15"/>
      <c r="O20" s="15"/>
      <c r="P20" s="15">
        <f t="shared" si="2"/>
        <v>0</v>
      </c>
      <c r="Q20" s="15">
        <f t="shared" si="3"/>
        <v>1</v>
      </c>
      <c r="R20" s="16">
        <f t="shared" si="4"/>
        <v>353.4195</v>
      </c>
      <c r="S20" s="15">
        <v>1242419.08</v>
      </c>
      <c r="T20" s="15">
        <v>7.7756e-5</v>
      </c>
      <c r="U20" s="17">
        <f t="shared" si="6"/>
        <v>96.60553798448</v>
      </c>
      <c r="V20" s="24"/>
    </row>
    <row r="21" s="1" customFormat="1" ht="18" customHeight="1" spans="1:22">
      <c r="A21" s="11">
        <v>18</v>
      </c>
      <c r="B21" s="12" t="s">
        <v>153</v>
      </c>
      <c r="C21" s="11" t="s">
        <v>171</v>
      </c>
      <c r="D21" s="11" t="s">
        <v>16</v>
      </c>
      <c r="E21" s="11">
        <v>1</v>
      </c>
      <c r="F21" s="11">
        <v>35</v>
      </c>
      <c r="G21" s="11">
        <v>1.05</v>
      </c>
      <c r="H21" s="12">
        <v>3810.22</v>
      </c>
      <c r="I21" s="11">
        <v>3871.51</v>
      </c>
      <c r="J21" s="12">
        <v>3808.97</v>
      </c>
      <c r="K21" s="13">
        <f t="shared" si="0"/>
        <v>0.98384609622602</v>
      </c>
      <c r="L21" s="19"/>
      <c r="M21" s="15">
        <f t="shared" si="1"/>
        <v>1</v>
      </c>
      <c r="N21" s="15"/>
      <c r="O21" s="15"/>
      <c r="P21" s="15">
        <f t="shared" si="2"/>
        <v>0</v>
      </c>
      <c r="Q21" s="15">
        <f t="shared" si="3"/>
        <v>1</v>
      </c>
      <c r="R21" s="16">
        <f t="shared" si="4"/>
        <v>3999.4185</v>
      </c>
      <c r="S21" s="15">
        <v>1242419.08</v>
      </c>
      <c r="T21" s="15">
        <f t="shared" si="5"/>
        <v>0.000879916632071947</v>
      </c>
      <c r="U21" s="17">
        <f t="shared" si="6"/>
        <v>1093.22521249553</v>
      </c>
      <c r="V21" s="24"/>
    </row>
    <row r="22" s="1" customFormat="1" ht="18" customHeight="1" spans="1:22">
      <c r="A22" s="11">
        <v>19</v>
      </c>
      <c r="B22" s="12" t="s">
        <v>153</v>
      </c>
      <c r="C22" s="11" t="s">
        <v>172</v>
      </c>
      <c r="D22" s="11" t="s">
        <v>91</v>
      </c>
      <c r="E22" s="11">
        <v>1.5</v>
      </c>
      <c r="F22" s="11">
        <v>7</v>
      </c>
      <c r="G22" s="11">
        <v>1</v>
      </c>
      <c r="H22" s="12">
        <v>16763.62</v>
      </c>
      <c r="I22" s="11">
        <v>18024.63</v>
      </c>
      <c r="J22" s="12">
        <v>16801.5</v>
      </c>
      <c r="K22" s="13">
        <f t="shared" si="0"/>
        <v>0.932141186809382</v>
      </c>
      <c r="L22" s="19"/>
      <c r="M22" s="15">
        <f t="shared" si="1"/>
        <v>1</v>
      </c>
      <c r="N22" s="15"/>
      <c r="O22" s="15"/>
      <c r="P22" s="15">
        <f t="shared" si="2"/>
        <v>0</v>
      </c>
      <c r="Q22" s="15">
        <f t="shared" si="3"/>
        <v>1</v>
      </c>
      <c r="R22" s="16">
        <f t="shared" si="4"/>
        <v>25202.25</v>
      </c>
      <c r="S22" s="15">
        <v>1242419.08</v>
      </c>
      <c r="T22" s="15">
        <f t="shared" si="5"/>
        <v>0.00554477580694174</v>
      </c>
      <c r="U22" s="17">
        <f t="shared" si="6"/>
        <v>6888.93525686681</v>
      </c>
      <c r="V22" s="24"/>
    </row>
    <row r="23" s="1" customFormat="1" ht="18" customHeight="1" spans="1:22">
      <c r="A23" s="11">
        <v>20</v>
      </c>
      <c r="B23" s="12" t="s">
        <v>173</v>
      </c>
      <c r="C23" s="11" t="s">
        <v>174</v>
      </c>
      <c r="D23" s="11" t="s">
        <v>91</v>
      </c>
      <c r="E23" s="11">
        <v>1.5</v>
      </c>
      <c r="F23" s="11">
        <v>7</v>
      </c>
      <c r="G23" s="11">
        <v>1</v>
      </c>
      <c r="H23" s="12">
        <v>10564.14</v>
      </c>
      <c r="I23" s="11">
        <v>10908.14</v>
      </c>
      <c r="J23" s="12">
        <v>10564.37</v>
      </c>
      <c r="K23" s="13">
        <f t="shared" si="0"/>
        <v>0.968485002942757</v>
      </c>
      <c r="L23" s="19"/>
      <c r="M23" s="15">
        <f t="shared" si="1"/>
        <v>1</v>
      </c>
      <c r="N23" s="15">
        <v>1</v>
      </c>
      <c r="O23" s="15"/>
      <c r="P23" s="15">
        <f t="shared" si="2"/>
        <v>1</v>
      </c>
      <c r="Q23" s="15">
        <f t="shared" si="3"/>
        <v>0.99</v>
      </c>
      <c r="R23" s="16">
        <f t="shared" si="4"/>
        <v>15767.322225</v>
      </c>
      <c r="S23" s="15">
        <v>1242419.08</v>
      </c>
      <c r="T23" s="15">
        <f t="shared" si="5"/>
        <v>0.00346898657117658</v>
      </c>
      <c r="U23" s="17">
        <f t="shared" si="6"/>
        <v>4309.93510429356</v>
      </c>
      <c r="V23" s="16">
        <f>SUM(U23)</f>
        <v>4309.93510429356</v>
      </c>
    </row>
    <row r="24" s="1" customFormat="1" ht="18" customHeight="1" spans="1:22">
      <c r="A24" s="11">
        <v>21</v>
      </c>
      <c r="B24" s="12" t="s">
        <v>13</v>
      </c>
      <c r="C24" s="11" t="s">
        <v>175</v>
      </c>
      <c r="D24" s="11" t="s">
        <v>16</v>
      </c>
      <c r="E24" s="11">
        <v>1</v>
      </c>
      <c r="F24" s="11">
        <v>32</v>
      </c>
      <c r="G24" s="11">
        <v>1.05</v>
      </c>
      <c r="H24" s="12">
        <v>99031.32</v>
      </c>
      <c r="I24" s="11">
        <v>102047.68</v>
      </c>
      <c r="J24" s="12">
        <v>98994.78</v>
      </c>
      <c r="K24" s="13">
        <f t="shared" si="0"/>
        <v>0.970083592297248</v>
      </c>
      <c r="L24" s="19"/>
      <c r="M24" s="15">
        <f t="shared" si="1"/>
        <v>1</v>
      </c>
      <c r="N24" s="15"/>
      <c r="O24" s="15"/>
      <c r="P24" s="15">
        <f t="shared" si="2"/>
        <v>0</v>
      </c>
      <c r="Q24" s="15">
        <f t="shared" si="3"/>
        <v>1</v>
      </c>
      <c r="R24" s="16">
        <f t="shared" si="4"/>
        <v>103944.519</v>
      </c>
      <c r="S24" s="15">
        <v>1242419.08</v>
      </c>
      <c r="T24" s="15">
        <f t="shared" si="5"/>
        <v>0.0228689523441517</v>
      </c>
      <c r="U24" s="17">
        <f t="shared" si="6"/>
        <v>28412.8227319848</v>
      </c>
      <c r="V24" s="24">
        <f>SUM(U24:U33)</f>
        <v>293954.327538813</v>
      </c>
    </row>
    <row r="25" s="1" customFormat="1" ht="18" customHeight="1" spans="1:22">
      <c r="A25" s="11">
        <v>22</v>
      </c>
      <c r="B25" s="12" t="s">
        <v>13</v>
      </c>
      <c r="C25" s="11" t="s">
        <v>176</v>
      </c>
      <c r="D25" s="11" t="s">
        <v>16</v>
      </c>
      <c r="E25" s="11">
        <v>1</v>
      </c>
      <c r="F25" s="11">
        <v>32</v>
      </c>
      <c r="G25" s="11">
        <v>1.05</v>
      </c>
      <c r="H25" s="12">
        <v>105201.95</v>
      </c>
      <c r="I25" s="11">
        <v>108707.25</v>
      </c>
      <c r="J25" s="12">
        <v>105201.95</v>
      </c>
      <c r="K25" s="13">
        <f t="shared" si="0"/>
        <v>0.967754680575583</v>
      </c>
      <c r="L25" s="19"/>
      <c r="M25" s="15">
        <f t="shared" si="1"/>
        <v>1</v>
      </c>
      <c r="N25" s="15">
        <v>2</v>
      </c>
      <c r="O25" s="15"/>
      <c r="P25" s="15">
        <f t="shared" si="2"/>
        <v>2</v>
      </c>
      <c r="Q25" s="15">
        <f t="shared" si="3"/>
        <v>0.98</v>
      </c>
      <c r="R25" s="16">
        <f t="shared" si="4"/>
        <v>109357.427025</v>
      </c>
      <c r="S25" s="15">
        <v>1242419.08</v>
      </c>
      <c r="T25" s="15">
        <f t="shared" si="5"/>
        <v>0.0240598524210186</v>
      </c>
      <c r="U25" s="17">
        <f t="shared" si="6"/>
        <v>29892.4197098577</v>
      </c>
      <c r="V25" s="24"/>
    </row>
    <row r="26" s="1" customFormat="1" ht="18" customHeight="1" spans="1:22">
      <c r="A26" s="11">
        <v>23</v>
      </c>
      <c r="B26" s="12" t="s">
        <v>13</v>
      </c>
      <c r="C26" s="11" t="s">
        <v>177</v>
      </c>
      <c r="D26" s="11" t="s">
        <v>16</v>
      </c>
      <c r="E26" s="11">
        <v>1</v>
      </c>
      <c r="F26" s="11">
        <v>32</v>
      </c>
      <c r="G26" s="11">
        <v>1.05</v>
      </c>
      <c r="H26" s="12">
        <v>90194.14</v>
      </c>
      <c r="I26" s="11">
        <v>99201.81</v>
      </c>
      <c r="J26" s="12">
        <v>90184.14</v>
      </c>
      <c r="K26" s="13">
        <f t="shared" si="0"/>
        <v>0.909097727148325</v>
      </c>
      <c r="L26" s="19"/>
      <c r="M26" s="15">
        <f t="shared" si="1"/>
        <v>1</v>
      </c>
      <c r="N26" s="15">
        <v>1</v>
      </c>
      <c r="O26" s="15"/>
      <c r="P26" s="15">
        <f t="shared" si="2"/>
        <v>1</v>
      </c>
      <c r="Q26" s="15">
        <f t="shared" si="3"/>
        <v>0.99</v>
      </c>
      <c r="R26" s="16">
        <f t="shared" si="4"/>
        <v>94219.880265</v>
      </c>
      <c r="S26" s="15">
        <v>1242419.08</v>
      </c>
      <c r="T26" s="15">
        <f t="shared" si="5"/>
        <v>0.0207294234691871</v>
      </c>
      <c r="U26" s="17">
        <f t="shared" si="6"/>
        <v>25754.6312355178</v>
      </c>
      <c r="V26" s="24"/>
    </row>
    <row r="27" s="1" customFormat="1" ht="18" customHeight="1" spans="1:22">
      <c r="A27" s="11">
        <v>24</v>
      </c>
      <c r="B27" s="12" t="s">
        <v>13</v>
      </c>
      <c r="C27" s="11" t="s">
        <v>178</v>
      </c>
      <c r="D27" s="11" t="s">
        <v>16</v>
      </c>
      <c r="E27" s="11">
        <v>1</v>
      </c>
      <c r="F27" s="11">
        <v>32</v>
      </c>
      <c r="G27" s="11">
        <v>1.05</v>
      </c>
      <c r="H27" s="12">
        <v>99959.19</v>
      </c>
      <c r="I27" s="11">
        <v>103347.77</v>
      </c>
      <c r="J27" s="12">
        <v>99959.05</v>
      </c>
      <c r="K27" s="13">
        <f t="shared" si="0"/>
        <v>0.967210516492035</v>
      </c>
      <c r="L27" s="19"/>
      <c r="M27" s="15">
        <f t="shared" si="1"/>
        <v>1</v>
      </c>
      <c r="N27" s="15"/>
      <c r="O27" s="15"/>
      <c r="P27" s="15">
        <f t="shared" si="2"/>
        <v>0</v>
      </c>
      <c r="Q27" s="15">
        <f t="shared" si="3"/>
        <v>1</v>
      </c>
      <c r="R27" s="16">
        <f t="shared" si="4"/>
        <v>104957.0025</v>
      </c>
      <c r="S27" s="15">
        <v>1242419.08</v>
      </c>
      <c r="T27" s="15">
        <f t="shared" si="5"/>
        <v>0.0230917099953823</v>
      </c>
      <c r="U27" s="17">
        <f t="shared" si="6"/>
        <v>28689.5810880897</v>
      </c>
      <c r="V27" s="24"/>
    </row>
    <row r="28" s="1" customFormat="1" ht="18" customHeight="1" spans="1:22">
      <c r="A28" s="11">
        <v>25</v>
      </c>
      <c r="B28" s="12" t="s">
        <v>13</v>
      </c>
      <c r="C28" s="11" t="s">
        <v>179</v>
      </c>
      <c r="D28" s="11" t="s">
        <v>16</v>
      </c>
      <c r="E28" s="11">
        <v>1</v>
      </c>
      <c r="F28" s="11">
        <v>32</v>
      </c>
      <c r="G28" s="11">
        <v>1.05</v>
      </c>
      <c r="H28" s="12">
        <v>119474.05</v>
      </c>
      <c r="I28" s="11">
        <v>125654.43</v>
      </c>
      <c r="J28" s="12">
        <v>122432.58</v>
      </c>
      <c r="K28" s="13">
        <f t="shared" si="0"/>
        <v>0.97435943961546</v>
      </c>
      <c r="L28" s="19"/>
      <c r="M28" s="15">
        <f t="shared" si="1"/>
        <v>1</v>
      </c>
      <c r="N28" s="15"/>
      <c r="O28" s="15"/>
      <c r="P28" s="15">
        <f t="shared" si="2"/>
        <v>0</v>
      </c>
      <c r="Q28" s="15">
        <f t="shared" si="3"/>
        <v>1</v>
      </c>
      <c r="R28" s="16">
        <f t="shared" si="4"/>
        <v>128554.209</v>
      </c>
      <c r="S28" s="15">
        <v>1242419.08</v>
      </c>
      <c r="T28" s="15">
        <f t="shared" si="5"/>
        <v>0.0282833583487082</v>
      </c>
      <c r="U28" s="17">
        <f t="shared" si="6"/>
        <v>35139.7840589124</v>
      </c>
      <c r="V28" s="24"/>
    </row>
    <row r="29" s="1" customFormat="1" ht="18" customHeight="1" spans="1:22">
      <c r="A29" s="11">
        <v>26</v>
      </c>
      <c r="B29" s="12" t="s">
        <v>13</v>
      </c>
      <c r="C29" s="11" t="s">
        <v>180</v>
      </c>
      <c r="D29" s="11" t="s">
        <v>16</v>
      </c>
      <c r="E29" s="11">
        <v>1</v>
      </c>
      <c r="F29" s="11">
        <v>32</v>
      </c>
      <c r="G29" s="11">
        <v>1.05</v>
      </c>
      <c r="H29" s="12">
        <v>95716.33</v>
      </c>
      <c r="I29" s="11">
        <v>104338.23</v>
      </c>
      <c r="J29" s="12">
        <v>95715.87</v>
      </c>
      <c r="K29" s="13">
        <f t="shared" si="0"/>
        <v>0.917361450352378</v>
      </c>
      <c r="L29" s="19"/>
      <c r="M29" s="15">
        <f t="shared" si="1"/>
        <v>1</v>
      </c>
      <c r="N29" s="15"/>
      <c r="O29" s="15"/>
      <c r="P29" s="15">
        <f t="shared" si="2"/>
        <v>0</v>
      </c>
      <c r="Q29" s="15">
        <f t="shared" si="3"/>
        <v>1</v>
      </c>
      <c r="R29" s="16">
        <f t="shared" si="4"/>
        <v>100501.6635</v>
      </c>
      <c r="S29" s="15">
        <v>1242419.08</v>
      </c>
      <c r="T29" s="15">
        <f t="shared" si="5"/>
        <v>0.0221114857733813</v>
      </c>
      <c r="U29" s="17">
        <f t="shared" si="6"/>
        <v>27471.7318119975</v>
      </c>
      <c r="V29" s="24"/>
    </row>
    <row r="30" s="1" customFormat="1" ht="18" customHeight="1" spans="1:22">
      <c r="A30" s="11">
        <v>27</v>
      </c>
      <c r="B30" s="12" t="s">
        <v>13</v>
      </c>
      <c r="C30" s="11" t="s">
        <v>181</v>
      </c>
      <c r="D30" s="11" t="s">
        <v>16</v>
      </c>
      <c r="E30" s="11">
        <v>1</v>
      </c>
      <c r="F30" s="11">
        <v>32</v>
      </c>
      <c r="G30" s="11">
        <v>1.05</v>
      </c>
      <c r="H30" s="12">
        <v>116465.41</v>
      </c>
      <c r="I30" s="11">
        <v>120607.13</v>
      </c>
      <c r="J30" s="12">
        <v>116465.41</v>
      </c>
      <c r="K30" s="13">
        <f t="shared" si="0"/>
        <v>0.965659410019955</v>
      </c>
      <c r="L30" s="19"/>
      <c r="M30" s="15">
        <f t="shared" si="1"/>
        <v>1</v>
      </c>
      <c r="N30" s="15"/>
      <c r="O30" s="15"/>
      <c r="P30" s="15">
        <f t="shared" si="2"/>
        <v>0</v>
      </c>
      <c r="Q30" s="15">
        <f t="shared" si="3"/>
        <v>1</v>
      </c>
      <c r="R30" s="16">
        <f t="shared" si="4"/>
        <v>122288.6805</v>
      </c>
      <c r="S30" s="15">
        <v>1242419.08</v>
      </c>
      <c r="T30" s="15">
        <f t="shared" si="5"/>
        <v>0.0269048722673265</v>
      </c>
      <c r="U30" s="17">
        <f t="shared" si="6"/>
        <v>33427.1266498893</v>
      </c>
      <c r="V30" s="24"/>
    </row>
    <row r="31" s="1" customFormat="1" ht="18" customHeight="1" spans="1:22">
      <c r="A31" s="11">
        <v>28</v>
      </c>
      <c r="B31" s="12" t="s">
        <v>13</v>
      </c>
      <c r="C31" s="11" t="s">
        <v>182</v>
      </c>
      <c r="D31" s="11" t="s">
        <v>16</v>
      </c>
      <c r="E31" s="11">
        <v>1</v>
      </c>
      <c r="F31" s="11">
        <v>32</v>
      </c>
      <c r="G31" s="11">
        <v>1.05</v>
      </c>
      <c r="H31" s="12">
        <v>107330.61</v>
      </c>
      <c r="I31" s="11">
        <v>111509.81</v>
      </c>
      <c r="J31" s="12">
        <v>107330.61</v>
      </c>
      <c r="K31" s="13">
        <f t="shared" si="0"/>
        <v>0.962521683069857</v>
      </c>
      <c r="L31" s="19"/>
      <c r="M31" s="15">
        <f t="shared" si="1"/>
        <v>1</v>
      </c>
      <c r="N31" s="15">
        <v>1</v>
      </c>
      <c r="O31" s="15"/>
      <c r="P31" s="15">
        <f t="shared" si="2"/>
        <v>1</v>
      </c>
      <c r="Q31" s="15">
        <f t="shared" si="3"/>
        <v>0.99</v>
      </c>
      <c r="R31" s="16">
        <f t="shared" si="4"/>
        <v>112133.6547975</v>
      </c>
      <c r="S31" s="15">
        <v>1242419.08</v>
      </c>
      <c r="T31" s="15">
        <f t="shared" si="5"/>
        <v>0.024670653464081</v>
      </c>
      <c r="U31" s="17">
        <f t="shared" si="6"/>
        <v>30651.2905798423</v>
      </c>
      <c r="V31" s="24"/>
    </row>
    <row r="32" s="1" customFormat="1" ht="18" customHeight="1" spans="1:22">
      <c r="A32" s="11">
        <v>29</v>
      </c>
      <c r="B32" s="12" t="s">
        <v>13</v>
      </c>
      <c r="C32" s="11" t="s">
        <v>183</v>
      </c>
      <c r="D32" s="11" t="s">
        <v>16</v>
      </c>
      <c r="E32" s="11">
        <v>1</v>
      </c>
      <c r="F32" s="11">
        <v>32</v>
      </c>
      <c r="G32" s="11">
        <v>1.05</v>
      </c>
      <c r="H32" s="12">
        <v>91053.08</v>
      </c>
      <c r="I32" s="11">
        <v>99998.3</v>
      </c>
      <c r="J32" s="12">
        <v>91053.08</v>
      </c>
      <c r="K32" s="13">
        <f t="shared" si="0"/>
        <v>0.910546279286748</v>
      </c>
      <c r="L32" s="19"/>
      <c r="M32" s="15">
        <f t="shared" si="1"/>
        <v>1</v>
      </c>
      <c r="N32" s="15">
        <v>1</v>
      </c>
      <c r="O32" s="15"/>
      <c r="P32" s="15">
        <f t="shared" si="2"/>
        <v>1</v>
      </c>
      <c r="Q32" s="15">
        <f t="shared" si="3"/>
        <v>0.99</v>
      </c>
      <c r="R32" s="16">
        <f t="shared" si="4"/>
        <v>95127.70533</v>
      </c>
      <c r="S32" s="15">
        <v>1242419.08</v>
      </c>
      <c r="T32" s="15">
        <f t="shared" si="5"/>
        <v>0.020929155098599</v>
      </c>
      <c r="U32" s="17">
        <f t="shared" si="6"/>
        <v>26002.7816227787</v>
      </c>
      <c r="V32" s="24"/>
    </row>
    <row r="33" s="1" customFormat="1" ht="18" customHeight="1" spans="1:22">
      <c r="A33" s="11">
        <v>30</v>
      </c>
      <c r="B33" s="12" t="s">
        <v>13</v>
      </c>
      <c r="C33" s="11" t="s">
        <v>184</v>
      </c>
      <c r="D33" s="11" t="s">
        <v>16</v>
      </c>
      <c r="E33" s="11">
        <v>1</v>
      </c>
      <c r="F33" s="11">
        <v>32</v>
      </c>
      <c r="G33" s="11">
        <v>1.05</v>
      </c>
      <c r="H33" s="12">
        <v>99340.97</v>
      </c>
      <c r="I33" s="11">
        <v>102904.58</v>
      </c>
      <c r="J33" s="12">
        <v>99340.88</v>
      </c>
      <c r="K33" s="13">
        <f t="shared" si="0"/>
        <v>0.965368888342968</v>
      </c>
      <c r="L33" s="19"/>
      <c r="M33" s="15">
        <f t="shared" si="1"/>
        <v>1</v>
      </c>
      <c r="N33" s="15"/>
      <c r="O33" s="15"/>
      <c r="P33" s="15">
        <f t="shared" si="2"/>
        <v>0</v>
      </c>
      <c r="Q33" s="15">
        <f t="shared" si="3"/>
        <v>1</v>
      </c>
      <c r="R33" s="16">
        <f t="shared" si="4"/>
        <v>104307.924</v>
      </c>
      <c r="S33" s="15">
        <v>1242419.08</v>
      </c>
      <c r="T33" s="15">
        <f t="shared" si="5"/>
        <v>0.0229489054932602</v>
      </c>
      <c r="U33" s="17">
        <f t="shared" si="6"/>
        <v>28512.1580499433</v>
      </c>
      <c r="V33" s="24"/>
    </row>
    <row r="34" s="1" customFormat="1" ht="18" customHeight="1" spans="1:22">
      <c r="A34" s="11">
        <v>31</v>
      </c>
      <c r="B34" s="12" t="s">
        <v>185</v>
      </c>
      <c r="C34" s="11" t="s">
        <v>186</v>
      </c>
      <c r="D34" s="11" t="s">
        <v>16</v>
      </c>
      <c r="E34" s="11">
        <v>1</v>
      </c>
      <c r="F34" s="11">
        <v>50</v>
      </c>
      <c r="G34" s="11">
        <v>1.05</v>
      </c>
      <c r="H34" s="12">
        <v>129577.64</v>
      </c>
      <c r="I34" s="11">
        <v>139308.18</v>
      </c>
      <c r="J34" s="12">
        <v>128914.69</v>
      </c>
      <c r="K34" s="13">
        <f t="shared" si="0"/>
        <v>0.925392105474352</v>
      </c>
      <c r="L34" s="19">
        <v>1</v>
      </c>
      <c r="M34" s="15">
        <f t="shared" si="1"/>
        <v>0.99</v>
      </c>
      <c r="N34" s="15"/>
      <c r="O34" s="15"/>
      <c r="P34" s="15">
        <f t="shared" si="2"/>
        <v>0</v>
      </c>
      <c r="Q34" s="15">
        <f t="shared" si="3"/>
        <v>1</v>
      </c>
      <c r="R34" s="16">
        <f t="shared" si="4"/>
        <v>134683.6223775</v>
      </c>
      <c r="S34" s="15">
        <v>1242419.08</v>
      </c>
      <c r="T34" s="15">
        <f t="shared" si="5"/>
        <v>0.0296318975865266</v>
      </c>
      <c r="U34" s="17">
        <f t="shared" si="6"/>
        <v>36815.2349381066</v>
      </c>
      <c r="V34" s="24">
        <v>844645.02</v>
      </c>
    </row>
    <row r="35" s="1" customFormat="1" ht="18" customHeight="1" spans="1:22">
      <c r="A35" s="11">
        <v>32</v>
      </c>
      <c r="B35" s="12" t="s">
        <v>185</v>
      </c>
      <c r="C35" s="11" t="s">
        <v>187</v>
      </c>
      <c r="D35" s="11" t="s">
        <v>16</v>
      </c>
      <c r="E35" s="11">
        <v>1</v>
      </c>
      <c r="F35" s="11">
        <v>50</v>
      </c>
      <c r="G35" s="11">
        <v>1.05</v>
      </c>
      <c r="H35" s="12">
        <v>121011.43</v>
      </c>
      <c r="I35" s="11">
        <v>125410.33</v>
      </c>
      <c r="J35" s="12">
        <v>120923.61</v>
      </c>
      <c r="K35" s="13">
        <f t="shared" si="0"/>
        <v>0.964223680776536</v>
      </c>
      <c r="L35" s="19">
        <v>1</v>
      </c>
      <c r="M35" s="15">
        <f t="shared" si="1"/>
        <v>0.99</v>
      </c>
      <c r="N35" s="15">
        <v>1</v>
      </c>
      <c r="O35" s="15"/>
      <c r="P35" s="15">
        <f t="shared" si="2"/>
        <v>1</v>
      </c>
      <c r="Q35" s="15">
        <f t="shared" si="3"/>
        <v>0.99</v>
      </c>
      <c r="R35" s="16">
        <f t="shared" si="4"/>
        <v>125700.092595</v>
      </c>
      <c r="S35" s="15">
        <v>1242419.08</v>
      </c>
      <c r="T35" s="15">
        <f t="shared" si="5"/>
        <v>0.02765542093865</v>
      </c>
      <c r="U35" s="17">
        <f t="shared" si="6"/>
        <v>34359.6226396103</v>
      </c>
      <c r="V35" s="24"/>
    </row>
    <row r="36" s="1" customFormat="1" ht="18" customHeight="1" spans="1:22">
      <c r="A36" s="11">
        <v>33</v>
      </c>
      <c r="B36" s="12" t="s">
        <v>185</v>
      </c>
      <c r="C36" s="11" t="s">
        <v>188</v>
      </c>
      <c r="D36" s="11" t="s">
        <v>16</v>
      </c>
      <c r="E36" s="11">
        <v>1</v>
      </c>
      <c r="F36" s="11">
        <v>50</v>
      </c>
      <c r="G36" s="11">
        <v>1.05</v>
      </c>
      <c r="H36" s="12">
        <v>129782.36</v>
      </c>
      <c r="I36" s="11">
        <v>133107.4</v>
      </c>
      <c r="J36" s="12">
        <v>129590.52</v>
      </c>
      <c r="K36" s="13">
        <f t="shared" si="0"/>
        <v>0.973578628986818</v>
      </c>
      <c r="L36" s="19">
        <v>1</v>
      </c>
      <c r="M36" s="15">
        <f t="shared" si="1"/>
        <v>0.99</v>
      </c>
      <c r="N36" s="15"/>
      <c r="O36" s="15"/>
      <c r="P36" s="15">
        <f t="shared" si="2"/>
        <v>0</v>
      </c>
      <c r="Q36" s="15">
        <f t="shared" si="3"/>
        <v>1</v>
      </c>
      <c r="R36" s="16">
        <f t="shared" si="4"/>
        <v>135389.69577</v>
      </c>
      <c r="S36" s="15">
        <v>1242419.08</v>
      </c>
      <c r="T36" s="15">
        <f t="shared" si="5"/>
        <v>0.0297872416000436</v>
      </c>
      <c r="U36" s="17">
        <f t="shared" si="6"/>
        <v>37008.2373044639</v>
      </c>
      <c r="V36" s="24"/>
    </row>
    <row r="37" s="1" customFormat="1" ht="18" customHeight="1" spans="1:22">
      <c r="A37" s="11">
        <v>34</v>
      </c>
      <c r="B37" s="12" t="s">
        <v>185</v>
      </c>
      <c r="C37" s="11" t="s">
        <v>189</v>
      </c>
      <c r="D37" s="11" t="s">
        <v>16</v>
      </c>
      <c r="E37" s="11">
        <v>1</v>
      </c>
      <c r="F37" s="11">
        <v>50</v>
      </c>
      <c r="G37" s="11">
        <v>1.05</v>
      </c>
      <c r="H37" s="12">
        <v>120870.85</v>
      </c>
      <c r="I37" s="11">
        <v>125386.77</v>
      </c>
      <c r="J37" s="12">
        <v>120629.16</v>
      </c>
      <c r="K37" s="13">
        <f t="shared" si="0"/>
        <v>0.962056523188212</v>
      </c>
      <c r="L37" s="19">
        <v>1</v>
      </c>
      <c r="M37" s="15">
        <f t="shared" si="1"/>
        <v>0.99</v>
      </c>
      <c r="N37" s="15"/>
      <c r="O37" s="15"/>
      <c r="P37" s="15">
        <f t="shared" si="2"/>
        <v>0</v>
      </c>
      <c r="Q37" s="15">
        <f t="shared" si="3"/>
        <v>1</v>
      </c>
      <c r="R37" s="16">
        <f t="shared" si="4"/>
        <v>126027.31491</v>
      </c>
      <c r="S37" s="15">
        <v>1242419.08</v>
      </c>
      <c r="T37" s="15">
        <f t="shared" si="5"/>
        <v>0.0277274134939062</v>
      </c>
      <c r="U37" s="17">
        <f t="shared" si="6"/>
        <v>34449.0675638785</v>
      </c>
      <c r="V37" s="24"/>
    </row>
    <row r="38" s="1" customFormat="1" ht="18" customHeight="1" spans="1:22">
      <c r="A38" s="11">
        <v>35</v>
      </c>
      <c r="B38" s="12" t="s">
        <v>185</v>
      </c>
      <c r="C38" s="11" t="s">
        <v>190</v>
      </c>
      <c r="D38" s="11" t="s">
        <v>16</v>
      </c>
      <c r="E38" s="11">
        <v>1</v>
      </c>
      <c r="F38" s="11">
        <v>50</v>
      </c>
      <c r="G38" s="11">
        <v>1.05</v>
      </c>
      <c r="H38" s="12">
        <v>134693.56</v>
      </c>
      <c r="I38" s="11">
        <v>139084.59</v>
      </c>
      <c r="J38" s="12">
        <v>134413.64</v>
      </c>
      <c r="K38" s="13">
        <f t="shared" si="0"/>
        <v>0.966416480790575</v>
      </c>
      <c r="L38" s="19">
        <v>1</v>
      </c>
      <c r="M38" s="15">
        <f t="shared" si="1"/>
        <v>0.99</v>
      </c>
      <c r="N38" s="15"/>
      <c r="O38" s="15"/>
      <c r="P38" s="15">
        <f t="shared" si="2"/>
        <v>0</v>
      </c>
      <c r="Q38" s="15">
        <f t="shared" si="3"/>
        <v>1</v>
      </c>
      <c r="R38" s="16">
        <f t="shared" si="4"/>
        <v>140428.65039</v>
      </c>
      <c r="S38" s="15">
        <v>1242419.08</v>
      </c>
      <c r="T38" s="15">
        <f t="shared" si="5"/>
        <v>0.0308958677611702</v>
      </c>
      <c r="U38" s="17">
        <f t="shared" si="6"/>
        <v>38385.6155996347</v>
      </c>
      <c r="V38" s="24"/>
    </row>
    <row r="39" s="1" customFormat="1" ht="18" customHeight="1" spans="1:22">
      <c r="A39" s="11">
        <v>36</v>
      </c>
      <c r="B39" s="12" t="s">
        <v>185</v>
      </c>
      <c r="C39" s="11" t="s">
        <v>191</v>
      </c>
      <c r="D39" s="11" t="s">
        <v>16</v>
      </c>
      <c r="E39" s="11">
        <v>1</v>
      </c>
      <c r="F39" s="11">
        <v>49</v>
      </c>
      <c r="G39" s="11">
        <v>1.05</v>
      </c>
      <c r="H39" s="12">
        <v>73290.23</v>
      </c>
      <c r="I39" s="12">
        <v>80195.23</v>
      </c>
      <c r="J39" s="12">
        <v>72495.43</v>
      </c>
      <c r="K39" s="13">
        <f t="shared" si="0"/>
        <v>0.903986808192956</v>
      </c>
      <c r="L39" s="19"/>
      <c r="M39" s="15">
        <f t="shared" si="1"/>
        <v>1</v>
      </c>
      <c r="N39" s="15"/>
      <c r="O39" s="15"/>
      <c r="P39" s="15">
        <f t="shared" si="2"/>
        <v>0</v>
      </c>
      <c r="Q39" s="15">
        <f t="shared" si="3"/>
        <v>1</v>
      </c>
      <c r="R39" s="16">
        <f t="shared" si="4"/>
        <v>76120.2015</v>
      </c>
      <c r="S39" s="15">
        <v>1242419.08</v>
      </c>
      <c r="T39" s="15">
        <f t="shared" si="5"/>
        <v>0.0167472924717726</v>
      </c>
      <c r="U39" s="17">
        <f t="shared" si="6"/>
        <v>20807.1557052706</v>
      </c>
      <c r="V39" s="24"/>
    </row>
    <row r="40" s="1" customFormat="1" ht="18" customHeight="1" spans="1:22">
      <c r="A40" s="11">
        <v>37</v>
      </c>
      <c r="B40" s="12" t="s">
        <v>185</v>
      </c>
      <c r="C40" s="11" t="s">
        <v>192</v>
      </c>
      <c r="D40" s="11" t="s">
        <v>16</v>
      </c>
      <c r="E40" s="11">
        <v>1</v>
      </c>
      <c r="F40" s="11">
        <v>49</v>
      </c>
      <c r="G40" s="11">
        <v>1.05</v>
      </c>
      <c r="H40" s="12">
        <v>78736.44</v>
      </c>
      <c r="I40" s="12">
        <v>85758.31</v>
      </c>
      <c r="J40" s="12">
        <v>77848.74</v>
      </c>
      <c r="K40" s="13">
        <f t="shared" si="0"/>
        <v>0.90776905468403</v>
      </c>
      <c r="L40" s="19"/>
      <c r="M40" s="15">
        <f t="shared" si="1"/>
        <v>1</v>
      </c>
      <c r="N40" s="15"/>
      <c r="O40" s="15"/>
      <c r="P40" s="15">
        <f t="shared" si="2"/>
        <v>0</v>
      </c>
      <c r="Q40" s="15">
        <f t="shared" si="3"/>
        <v>1</v>
      </c>
      <c r="R40" s="16">
        <f t="shared" si="4"/>
        <v>81741.177</v>
      </c>
      <c r="S40" s="15">
        <v>1242419.08</v>
      </c>
      <c r="T40" s="15">
        <f t="shared" si="5"/>
        <v>0.017983969711456</v>
      </c>
      <c r="U40" s="17">
        <f t="shared" si="6"/>
        <v>22343.627103655</v>
      </c>
      <c r="V40" s="24"/>
    </row>
    <row r="41" s="1" customFormat="1" ht="18" customHeight="1" spans="1:22">
      <c r="A41" s="11">
        <v>38</v>
      </c>
      <c r="B41" s="12" t="s">
        <v>185</v>
      </c>
      <c r="C41" s="11" t="s">
        <v>193</v>
      </c>
      <c r="D41" s="11" t="s">
        <v>16</v>
      </c>
      <c r="E41" s="11">
        <v>1</v>
      </c>
      <c r="F41" s="11">
        <v>49</v>
      </c>
      <c r="G41" s="11">
        <v>1.05</v>
      </c>
      <c r="H41" s="12">
        <v>84361.91</v>
      </c>
      <c r="I41" s="12">
        <v>89283.99</v>
      </c>
      <c r="J41" s="12">
        <v>83510.07</v>
      </c>
      <c r="K41" s="13">
        <f t="shared" si="0"/>
        <v>0.935330847109319</v>
      </c>
      <c r="L41" s="19"/>
      <c r="M41" s="15">
        <f t="shared" si="1"/>
        <v>1</v>
      </c>
      <c r="N41" s="15"/>
      <c r="O41" s="15"/>
      <c r="P41" s="15">
        <f t="shared" si="2"/>
        <v>0</v>
      </c>
      <c r="Q41" s="15">
        <f t="shared" si="3"/>
        <v>1</v>
      </c>
      <c r="R41" s="16">
        <f t="shared" si="4"/>
        <v>87685.5735</v>
      </c>
      <c r="S41" s="15">
        <v>1242419.08</v>
      </c>
      <c r="T41" s="15">
        <f t="shared" si="5"/>
        <v>0.0192918031747408</v>
      </c>
      <c r="U41" s="17">
        <f t="shared" si="6"/>
        <v>23968.5043519025</v>
      </c>
      <c r="V41" s="24"/>
    </row>
    <row r="42" s="1" customFormat="1" ht="18" customHeight="1" spans="1:22">
      <c r="A42" s="11">
        <v>39</v>
      </c>
      <c r="B42" s="12" t="s">
        <v>185</v>
      </c>
      <c r="C42" s="11" t="s">
        <v>194</v>
      </c>
      <c r="D42" s="11" t="s">
        <v>16</v>
      </c>
      <c r="E42" s="11">
        <v>1</v>
      </c>
      <c r="F42" s="11">
        <v>49</v>
      </c>
      <c r="G42" s="11">
        <v>1.05</v>
      </c>
      <c r="H42" s="12">
        <v>55621.97</v>
      </c>
      <c r="I42" s="12">
        <v>58698.13</v>
      </c>
      <c r="J42" s="12">
        <v>55026.69</v>
      </c>
      <c r="K42" s="13">
        <f t="shared" si="0"/>
        <v>0.937452181185329</v>
      </c>
      <c r="L42" s="19"/>
      <c r="M42" s="15">
        <f t="shared" si="1"/>
        <v>1</v>
      </c>
      <c r="N42" s="15"/>
      <c r="O42" s="15"/>
      <c r="P42" s="15">
        <f t="shared" si="2"/>
        <v>0</v>
      </c>
      <c r="Q42" s="15">
        <f t="shared" si="3"/>
        <v>1</v>
      </c>
      <c r="R42" s="16">
        <f t="shared" si="4"/>
        <v>57778.0245</v>
      </c>
      <c r="S42" s="15">
        <v>1242419.08</v>
      </c>
      <c r="T42" s="15">
        <f t="shared" si="5"/>
        <v>0.0127118091607094</v>
      </c>
      <c r="U42" s="17">
        <f t="shared" si="6"/>
        <v>15793.3942425841</v>
      </c>
      <c r="V42" s="24"/>
    </row>
    <row r="43" s="1" customFormat="1" ht="18" customHeight="1" spans="1:22">
      <c r="A43" s="11">
        <v>40</v>
      </c>
      <c r="B43" s="12" t="s">
        <v>185</v>
      </c>
      <c r="C43" s="11" t="s">
        <v>195</v>
      </c>
      <c r="D43" s="11" t="s">
        <v>16</v>
      </c>
      <c r="E43" s="11">
        <v>1</v>
      </c>
      <c r="F43" s="11">
        <v>49</v>
      </c>
      <c r="G43" s="11">
        <v>1.05</v>
      </c>
      <c r="H43" s="12">
        <v>66895.76</v>
      </c>
      <c r="I43" s="12">
        <v>69268.2</v>
      </c>
      <c r="J43" s="12">
        <v>66000.41</v>
      </c>
      <c r="K43" s="13">
        <f t="shared" si="0"/>
        <v>0.952824095328015</v>
      </c>
      <c r="L43" s="19"/>
      <c r="M43" s="15">
        <f t="shared" si="1"/>
        <v>1</v>
      </c>
      <c r="N43" s="15"/>
      <c r="O43" s="15"/>
      <c r="P43" s="15">
        <f t="shared" si="2"/>
        <v>0</v>
      </c>
      <c r="Q43" s="15">
        <f t="shared" si="3"/>
        <v>1</v>
      </c>
      <c r="R43" s="16">
        <f t="shared" si="4"/>
        <v>69300.4305</v>
      </c>
      <c r="S43" s="15">
        <v>1242419.08</v>
      </c>
      <c r="T43" s="15">
        <f t="shared" si="5"/>
        <v>0.0152468668649445</v>
      </c>
      <c r="U43" s="17">
        <f t="shared" si="6"/>
        <v>18942.9983032268</v>
      </c>
      <c r="V43" s="24"/>
    </row>
    <row r="44" s="1" customFormat="1" ht="18" customHeight="1" spans="1:22">
      <c r="A44" s="11">
        <v>41</v>
      </c>
      <c r="B44" s="12" t="s">
        <v>185</v>
      </c>
      <c r="C44" s="11" t="s">
        <v>196</v>
      </c>
      <c r="D44" s="11" t="s">
        <v>16</v>
      </c>
      <c r="E44" s="11">
        <v>1</v>
      </c>
      <c r="F44" s="11">
        <v>49</v>
      </c>
      <c r="G44" s="11">
        <v>1.05</v>
      </c>
      <c r="H44" s="12">
        <v>75286.21</v>
      </c>
      <c r="I44" s="12">
        <v>80602.17</v>
      </c>
      <c r="J44" s="12">
        <v>74991.39</v>
      </c>
      <c r="K44" s="13">
        <f t="shared" si="0"/>
        <v>0.930389219049562</v>
      </c>
      <c r="L44" s="19"/>
      <c r="M44" s="15">
        <f t="shared" si="1"/>
        <v>1</v>
      </c>
      <c r="N44" s="15"/>
      <c r="O44" s="15"/>
      <c r="P44" s="15">
        <f t="shared" si="2"/>
        <v>0</v>
      </c>
      <c r="Q44" s="15">
        <f t="shared" si="3"/>
        <v>1</v>
      </c>
      <c r="R44" s="16">
        <f t="shared" si="4"/>
        <v>78740.9595</v>
      </c>
      <c r="S44" s="15">
        <v>1242419.08</v>
      </c>
      <c r="T44" s="15">
        <f t="shared" si="5"/>
        <v>0.0173238884326193</v>
      </c>
      <c r="U44" s="17">
        <f t="shared" si="6"/>
        <v>21523.5295284775</v>
      </c>
      <c r="V44" s="24"/>
    </row>
    <row r="45" s="1" customFormat="1" ht="18" customHeight="1" spans="1:22">
      <c r="A45" s="11">
        <v>42</v>
      </c>
      <c r="B45" s="12" t="s">
        <v>185</v>
      </c>
      <c r="C45" s="11" t="s">
        <v>197</v>
      </c>
      <c r="D45" s="11" t="s">
        <v>16</v>
      </c>
      <c r="E45" s="11">
        <v>1</v>
      </c>
      <c r="F45" s="11">
        <v>49</v>
      </c>
      <c r="G45" s="11">
        <v>1.05</v>
      </c>
      <c r="H45" s="12">
        <v>9261.07</v>
      </c>
      <c r="I45" s="12">
        <v>10022.84</v>
      </c>
      <c r="J45" s="12">
        <v>9260.86</v>
      </c>
      <c r="K45" s="13">
        <f t="shared" si="0"/>
        <v>0.923975639639064</v>
      </c>
      <c r="L45" s="19"/>
      <c r="M45" s="15">
        <f t="shared" si="1"/>
        <v>1</v>
      </c>
      <c r="N45" s="15"/>
      <c r="O45" s="15"/>
      <c r="P45" s="15">
        <f t="shared" si="2"/>
        <v>0</v>
      </c>
      <c r="Q45" s="15">
        <f t="shared" si="3"/>
        <v>1</v>
      </c>
      <c r="R45" s="16">
        <f t="shared" si="4"/>
        <v>9723.903</v>
      </c>
      <c r="S45" s="15">
        <v>1242419.08</v>
      </c>
      <c r="T45" s="15">
        <f t="shared" si="5"/>
        <v>0.00213936700506694</v>
      </c>
      <c r="U45" s="17">
        <f t="shared" si="6"/>
        <v>2657.99038621762</v>
      </c>
      <c r="V45" s="24"/>
    </row>
    <row r="46" s="1" customFormat="1" ht="18" customHeight="1" spans="1:22">
      <c r="A46" s="11">
        <v>43</v>
      </c>
      <c r="B46" s="12" t="s">
        <v>185</v>
      </c>
      <c r="C46" s="11" t="s">
        <v>198</v>
      </c>
      <c r="D46" s="11" t="s">
        <v>16</v>
      </c>
      <c r="E46" s="11">
        <v>1</v>
      </c>
      <c r="F46" s="11">
        <v>48</v>
      </c>
      <c r="G46" s="11">
        <v>1.05</v>
      </c>
      <c r="H46" s="12">
        <v>7500.98</v>
      </c>
      <c r="I46" s="12">
        <v>8380.17</v>
      </c>
      <c r="J46" s="12">
        <v>7500.88</v>
      </c>
      <c r="K46" s="13">
        <f t="shared" si="0"/>
        <v>0.895074920914492</v>
      </c>
      <c r="L46" s="19"/>
      <c r="M46" s="15">
        <f t="shared" si="1"/>
        <v>1</v>
      </c>
      <c r="N46" s="15"/>
      <c r="O46" s="15"/>
      <c r="P46" s="15">
        <f t="shared" si="2"/>
        <v>0</v>
      </c>
      <c r="Q46" s="15">
        <f t="shared" si="3"/>
        <v>1</v>
      </c>
      <c r="R46" s="16">
        <f t="shared" si="4"/>
        <v>7875.924</v>
      </c>
      <c r="S46" s="15">
        <v>1242419.08</v>
      </c>
      <c r="T46" s="15">
        <f t="shared" si="5"/>
        <v>0.00173279103463031</v>
      </c>
      <c r="U46" s="17">
        <f t="shared" si="6"/>
        <v>2152.85264307764</v>
      </c>
      <c r="V46" s="24"/>
    </row>
    <row r="47" s="1" customFormat="1" ht="18" customHeight="1" spans="1:22">
      <c r="A47" s="11">
        <v>44</v>
      </c>
      <c r="B47" s="12" t="s">
        <v>185</v>
      </c>
      <c r="C47" s="11" t="s">
        <v>199</v>
      </c>
      <c r="D47" s="11" t="s">
        <v>16</v>
      </c>
      <c r="E47" s="11">
        <v>1</v>
      </c>
      <c r="F47" s="11">
        <v>48</v>
      </c>
      <c r="G47" s="11">
        <v>1.05</v>
      </c>
      <c r="H47" s="12">
        <v>57828.01</v>
      </c>
      <c r="I47" s="12">
        <v>61728.8</v>
      </c>
      <c r="J47" s="12">
        <v>57339.22</v>
      </c>
      <c r="K47" s="13">
        <f t="shared" si="0"/>
        <v>0.928889270486386</v>
      </c>
      <c r="L47" s="19"/>
      <c r="M47" s="15">
        <f t="shared" si="1"/>
        <v>1</v>
      </c>
      <c r="N47" s="15"/>
      <c r="O47" s="15"/>
      <c r="P47" s="15">
        <f t="shared" si="2"/>
        <v>0</v>
      </c>
      <c r="Q47" s="15">
        <f t="shared" si="3"/>
        <v>1</v>
      </c>
      <c r="R47" s="16">
        <f t="shared" si="4"/>
        <v>60206.181</v>
      </c>
      <c r="S47" s="15">
        <v>1242419.08</v>
      </c>
      <c r="T47" s="15">
        <f t="shared" si="5"/>
        <v>0.0132460306455636</v>
      </c>
      <c r="U47" s="17">
        <f t="shared" si="6"/>
        <v>16457.1212083129</v>
      </c>
      <c r="V47" s="24"/>
    </row>
    <row r="48" s="1" customFormat="1" ht="18" customHeight="1" spans="1:22">
      <c r="A48" s="11">
        <v>45</v>
      </c>
      <c r="B48" s="12" t="s">
        <v>185</v>
      </c>
      <c r="C48" s="11" t="s">
        <v>200</v>
      </c>
      <c r="D48" s="11" t="s">
        <v>16</v>
      </c>
      <c r="E48" s="11">
        <v>1</v>
      </c>
      <c r="F48" s="11">
        <v>48</v>
      </c>
      <c r="G48" s="11">
        <v>1.05</v>
      </c>
      <c r="H48" s="12">
        <v>42473.26</v>
      </c>
      <c r="I48" s="12">
        <v>46982.53</v>
      </c>
      <c r="J48" s="12">
        <v>42470.6</v>
      </c>
      <c r="K48" s="13">
        <f t="shared" si="0"/>
        <v>0.903965793242722</v>
      </c>
      <c r="L48" s="19"/>
      <c r="M48" s="15">
        <f t="shared" si="1"/>
        <v>1</v>
      </c>
      <c r="N48" s="15"/>
      <c r="O48" s="15"/>
      <c r="P48" s="15">
        <f t="shared" si="2"/>
        <v>0</v>
      </c>
      <c r="Q48" s="15">
        <f t="shared" si="3"/>
        <v>1</v>
      </c>
      <c r="R48" s="16">
        <f t="shared" si="4"/>
        <v>44594.13</v>
      </c>
      <c r="S48" s="15">
        <v>1242419.08</v>
      </c>
      <c r="T48" s="15">
        <f t="shared" si="5"/>
        <v>0.00981120547394042</v>
      </c>
      <c r="U48" s="17">
        <f t="shared" si="6"/>
        <v>12189.628878624</v>
      </c>
      <c r="V48" s="24"/>
    </row>
    <row r="49" s="1" customFormat="1" ht="18" customHeight="1" spans="1:22">
      <c r="A49" s="11">
        <v>46</v>
      </c>
      <c r="B49" s="12" t="s">
        <v>185</v>
      </c>
      <c r="C49" s="11" t="s">
        <v>201</v>
      </c>
      <c r="D49" s="11" t="s">
        <v>16</v>
      </c>
      <c r="E49" s="11">
        <v>1</v>
      </c>
      <c r="F49" s="11">
        <v>48</v>
      </c>
      <c r="G49" s="11">
        <v>1.05</v>
      </c>
      <c r="H49" s="12">
        <v>85093</v>
      </c>
      <c r="I49" s="12">
        <v>97815.74</v>
      </c>
      <c r="J49" s="12">
        <v>84546.79</v>
      </c>
      <c r="K49" s="13">
        <f t="shared" si="0"/>
        <v>0.864347496629888</v>
      </c>
      <c r="L49" s="19"/>
      <c r="M49" s="15">
        <f t="shared" si="1"/>
        <v>1</v>
      </c>
      <c r="N49" s="15"/>
      <c r="O49" s="15"/>
      <c r="P49" s="15">
        <f t="shared" si="2"/>
        <v>0</v>
      </c>
      <c r="Q49" s="15">
        <f t="shared" si="3"/>
        <v>1</v>
      </c>
      <c r="R49" s="16">
        <f t="shared" si="4"/>
        <v>88774.1295</v>
      </c>
      <c r="S49" s="15">
        <v>1242419.08</v>
      </c>
      <c r="T49" s="15">
        <f t="shared" si="5"/>
        <v>0.0195312976235818</v>
      </c>
      <c r="U49" s="17">
        <f t="shared" si="6"/>
        <v>24266.0568246967</v>
      </c>
      <c r="V49" s="24"/>
    </row>
    <row r="50" s="1" customFormat="1" ht="18" customHeight="1" spans="1:22">
      <c r="A50" s="11">
        <v>47</v>
      </c>
      <c r="B50" s="12" t="s">
        <v>185</v>
      </c>
      <c r="C50" s="11" t="s">
        <v>202</v>
      </c>
      <c r="D50" s="11" t="s">
        <v>16</v>
      </c>
      <c r="E50" s="11">
        <v>1</v>
      </c>
      <c r="F50" s="11">
        <v>44</v>
      </c>
      <c r="G50" s="11">
        <v>1.05</v>
      </c>
      <c r="H50" s="12">
        <v>110289.99</v>
      </c>
      <c r="I50" s="12">
        <v>112906.3</v>
      </c>
      <c r="J50" s="12">
        <v>110280.18</v>
      </c>
      <c r="K50" s="13">
        <f t="shared" si="0"/>
        <v>0.976740713317149</v>
      </c>
      <c r="L50" s="19"/>
      <c r="M50" s="15">
        <f t="shared" si="1"/>
        <v>1</v>
      </c>
      <c r="N50" s="15"/>
      <c r="O50" s="15"/>
      <c r="P50" s="15">
        <f t="shared" si="2"/>
        <v>0</v>
      </c>
      <c r="Q50" s="15">
        <f t="shared" si="3"/>
        <v>1</v>
      </c>
      <c r="R50" s="16">
        <f t="shared" si="4"/>
        <v>115794.189</v>
      </c>
      <c r="S50" s="15">
        <v>1242419.08</v>
      </c>
      <c r="T50" s="15">
        <f t="shared" si="5"/>
        <v>0.0254760117748074</v>
      </c>
      <c r="U50" s="17">
        <f t="shared" si="6"/>
        <v>31651.8831113254</v>
      </c>
      <c r="V50" s="24"/>
    </row>
    <row r="51" s="1" customFormat="1" ht="18" customHeight="1" spans="1:22">
      <c r="A51" s="11">
        <v>48</v>
      </c>
      <c r="B51" s="12" t="s">
        <v>185</v>
      </c>
      <c r="C51" s="11" t="s">
        <v>203</v>
      </c>
      <c r="D51" s="11" t="s">
        <v>16</v>
      </c>
      <c r="E51" s="11">
        <v>1</v>
      </c>
      <c r="F51" s="11">
        <v>44</v>
      </c>
      <c r="G51" s="11">
        <v>1.05</v>
      </c>
      <c r="H51" s="12">
        <v>81279.94</v>
      </c>
      <c r="I51" s="12">
        <v>83467.98</v>
      </c>
      <c r="J51" s="12">
        <v>81277.1</v>
      </c>
      <c r="K51" s="13">
        <f t="shared" si="0"/>
        <v>0.973751850709697</v>
      </c>
      <c r="L51" s="19"/>
      <c r="M51" s="15">
        <f t="shared" si="1"/>
        <v>1</v>
      </c>
      <c r="N51" s="15"/>
      <c r="O51" s="15"/>
      <c r="P51" s="15">
        <f t="shared" si="2"/>
        <v>0</v>
      </c>
      <c r="Q51" s="15">
        <f t="shared" si="3"/>
        <v>1</v>
      </c>
      <c r="R51" s="16">
        <f t="shared" si="4"/>
        <v>85340.955</v>
      </c>
      <c r="S51" s="15">
        <v>1242419.08</v>
      </c>
      <c r="T51" s="15">
        <f t="shared" si="5"/>
        <v>0.0187759609806785</v>
      </c>
      <c r="U51" s="17">
        <f t="shared" si="6"/>
        <v>23327.6121677305</v>
      </c>
      <c r="V51" s="24"/>
    </row>
    <row r="52" s="1" customFormat="1" ht="18" customHeight="1" spans="1:22">
      <c r="A52" s="11">
        <v>49</v>
      </c>
      <c r="B52" s="12" t="s">
        <v>185</v>
      </c>
      <c r="C52" s="11" t="s">
        <v>204</v>
      </c>
      <c r="D52" s="11" t="s">
        <v>16</v>
      </c>
      <c r="E52" s="11">
        <v>1</v>
      </c>
      <c r="F52" s="11">
        <v>44</v>
      </c>
      <c r="G52" s="11">
        <v>1.05</v>
      </c>
      <c r="H52" s="12">
        <v>88088.17</v>
      </c>
      <c r="I52" s="12">
        <v>92143.36</v>
      </c>
      <c r="J52" s="12">
        <v>88070.86</v>
      </c>
      <c r="K52" s="13">
        <f t="shared" si="0"/>
        <v>0.955802566782891</v>
      </c>
      <c r="L52" s="19"/>
      <c r="M52" s="15">
        <f t="shared" si="1"/>
        <v>1</v>
      </c>
      <c r="N52" s="15"/>
      <c r="O52" s="15"/>
      <c r="P52" s="15">
        <f t="shared" si="2"/>
        <v>0</v>
      </c>
      <c r="Q52" s="15">
        <f t="shared" si="3"/>
        <v>1</v>
      </c>
      <c r="R52" s="16">
        <f t="shared" si="4"/>
        <v>92474.403</v>
      </c>
      <c r="S52" s="15">
        <v>1242419.08</v>
      </c>
      <c r="T52" s="15">
        <f t="shared" si="5"/>
        <v>0.0203453990225389</v>
      </c>
      <c r="U52" s="17">
        <f t="shared" si="6"/>
        <v>25277.5119358157</v>
      </c>
      <c r="V52" s="24"/>
    </row>
    <row r="53" s="1" customFormat="1" ht="18" customHeight="1" spans="1:22">
      <c r="A53" s="11">
        <v>50</v>
      </c>
      <c r="B53" s="12" t="s">
        <v>185</v>
      </c>
      <c r="C53" s="11" t="s">
        <v>205</v>
      </c>
      <c r="D53" s="11" t="s">
        <v>16</v>
      </c>
      <c r="E53" s="11">
        <v>1</v>
      </c>
      <c r="F53" s="11">
        <v>44</v>
      </c>
      <c r="G53" s="11">
        <v>1.05</v>
      </c>
      <c r="H53" s="12">
        <v>113611.44</v>
      </c>
      <c r="I53" s="12">
        <v>115991.48</v>
      </c>
      <c r="J53" s="12">
        <v>113605.13</v>
      </c>
      <c r="K53" s="13">
        <f t="shared" si="0"/>
        <v>0.979426506153728</v>
      </c>
      <c r="L53" s="19"/>
      <c r="M53" s="15">
        <f t="shared" si="1"/>
        <v>1</v>
      </c>
      <c r="N53" s="15"/>
      <c r="O53" s="15"/>
      <c r="P53" s="15">
        <f t="shared" si="2"/>
        <v>0</v>
      </c>
      <c r="Q53" s="15">
        <f t="shared" si="3"/>
        <v>1</v>
      </c>
      <c r="R53" s="16">
        <f t="shared" si="4"/>
        <v>119285.3865</v>
      </c>
      <c r="S53" s="15">
        <v>1242419.08</v>
      </c>
      <c r="T53" s="15">
        <f t="shared" si="5"/>
        <v>0.0262441141242109</v>
      </c>
      <c r="U53" s="17">
        <f t="shared" si="6"/>
        <v>32606.1881256171</v>
      </c>
      <c r="V53" s="24"/>
    </row>
    <row r="54" s="1" customFormat="1" ht="18" customHeight="1" spans="1:22">
      <c r="A54" s="11">
        <v>51</v>
      </c>
      <c r="B54" s="12" t="s">
        <v>185</v>
      </c>
      <c r="C54" s="11" t="s">
        <v>206</v>
      </c>
      <c r="D54" s="11" t="s">
        <v>16</v>
      </c>
      <c r="E54" s="11">
        <v>1</v>
      </c>
      <c r="F54" s="11">
        <v>44</v>
      </c>
      <c r="G54" s="11">
        <v>1.05</v>
      </c>
      <c r="H54" s="12">
        <v>93125.27</v>
      </c>
      <c r="I54" s="12">
        <v>95543.86</v>
      </c>
      <c r="J54" s="12">
        <v>93119.4</v>
      </c>
      <c r="K54" s="13">
        <f t="shared" si="0"/>
        <v>0.974624638359807</v>
      </c>
      <c r="L54" s="19"/>
      <c r="M54" s="15">
        <f t="shared" si="1"/>
        <v>1</v>
      </c>
      <c r="N54" s="15"/>
      <c r="O54" s="15"/>
      <c r="P54" s="15">
        <f t="shared" si="2"/>
        <v>0</v>
      </c>
      <c r="Q54" s="15">
        <f t="shared" si="3"/>
        <v>1</v>
      </c>
      <c r="R54" s="16">
        <f t="shared" si="4"/>
        <v>97775.37</v>
      </c>
      <c r="S54" s="15">
        <v>1242419.08</v>
      </c>
      <c r="T54" s="15">
        <f t="shared" si="5"/>
        <v>0.0215116708266436</v>
      </c>
      <c r="U54" s="17">
        <f t="shared" si="6"/>
        <v>26726.5102777014</v>
      </c>
      <c r="V54" s="24"/>
    </row>
    <row r="55" s="1" customFormat="1" ht="18" customHeight="1" spans="1:22">
      <c r="A55" s="11">
        <v>52</v>
      </c>
      <c r="B55" s="12" t="s">
        <v>185</v>
      </c>
      <c r="C55" s="11" t="s">
        <v>207</v>
      </c>
      <c r="D55" s="11" t="s">
        <v>16</v>
      </c>
      <c r="E55" s="11">
        <v>1</v>
      </c>
      <c r="F55" s="11">
        <v>12</v>
      </c>
      <c r="G55" s="11">
        <v>1</v>
      </c>
      <c r="H55" s="12">
        <v>60275.37</v>
      </c>
      <c r="I55" s="12">
        <v>62063.73</v>
      </c>
      <c r="J55" s="12">
        <v>60228.33</v>
      </c>
      <c r="K55" s="13">
        <f t="shared" si="0"/>
        <v>0.970427172198642</v>
      </c>
      <c r="L55" s="19"/>
      <c r="M55" s="15">
        <f t="shared" si="1"/>
        <v>1</v>
      </c>
      <c r="N55" s="15"/>
      <c r="O55" s="15"/>
      <c r="P55" s="15">
        <f t="shared" si="2"/>
        <v>0</v>
      </c>
      <c r="Q55" s="15">
        <f t="shared" si="3"/>
        <v>1</v>
      </c>
      <c r="R55" s="16">
        <f t="shared" si="4"/>
        <v>60228.33</v>
      </c>
      <c r="S55" s="15">
        <v>1242419.08</v>
      </c>
      <c r="T55" s="15">
        <f t="shared" si="5"/>
        <v>0.0132509036723508</v>
      </c>
      <c r="U55" s="17">
        <f t="shared" si="6"/>
        <v>16463.1755497707</v>
      </c>
      <c r="V55" s="24"/>
    </row>
    <row r="56" s="1" customFormat="1" ht="18" customHeight="1" spans="1:22">
      <c r="A56" s="11">
        <v>53</v>
      </c>
      <c r="B56" s="12" t="s">
        <v>185</v>
      </c>
      <c r="C56" s="11" t="s">
        <v>208</v>
      </c>
      <c r="D56" s="11" t="s">
        <v>16</v>
      </c>
      <c r="E56" s="11">
        <v>1</v>
      </c>
      <c r="F56" s="11">
        <v>51</v>
      </c>
      <c r="G56" s="11">
        <v>1.05</v>
      </c>
      <c r="H56" s="12">
        <v>69967.89</v>
      </c>
      <c r="I56" s="12">
        <v>77137.44</v>
      </c>
      <c r="J56" s="12">
        <v>69234.58</v>
      </c>
      <c r="K56" s="13">
        <f t="shared" si="0"/>
        <v>0.897548324134169</v>
      </c>
      <c r="L56" s="19"/>
      <c r="M56" s="15">
        <f t="shared" si="1"/>
        <v>1</v>
      </c>
      <c r="N56" s="15"/>
      <c r="O56" s="15"/>
      <c r="P56" s="15">
        <f t="shared" si="2"/>
        <v>0</v>
      </c>
      <c r="Q56" s="15">
        <f t="shared" si="3"/>
        <v>1</v>
      </c>
      <c r="R56" s="16">
        <f t="shared" si="4"/>
        <v>72696.309</v>
      </c>
      <c r="S56" s="15">
        <v>1242419.08</v>
      </c>
      <c r="T56" s="15">
        <f t="shared" si="5"/>
        <v>0.0159939979722906</v>
      </c>
      <c r="U56" s="17">
        <f t="shared" si="6"/>
        <v>19871.2482462552</v>
      </c>
      <c r="V56" s="24"/>
    </row>
    <row r="57" s="1" customFormat="1" ht="18" customHeight="1" spans="1:22">
      <c r="A57" s="11">
        <v>54</v>
      </c>
      <c r="B57" s="12" t="s">
        <v>185</v>
      </c>
      <c r="C57" s="11" t="s">
        <v>209</v>
      </c>
      <c r="D57" s="11" t="s">
        <v>91</v>
      </c>
      <c r="E57" s="11">
        <v>1.5</v>
      </c>
      <c r="F57" s="11">
        <v>19</v>
      </c>
      <c r="G57" s="11">
        <v>1</v>
      </c>
      <c r="H57" s="12">
        <v>40165.43</v>
      </c>
      <c r="I57" s="12">
        <v>42929.41</v>
      </c>
      <c r="J57" s="12">
        <v>40134.38</v>
      </c>
      <c r="K57" s="13">
        <f t="shared" si="0"/>
        <v>0.934892419905142</v>
      </c>
      <c r="L57" s="19"/>
      <c r="M57" s="15">
        <f t="shared" si="1"/>
        <v>1</v>
      </c>
      <c r="N57" s="15"/>
      <c r="O57" s="15"/>
      <c r="P57" s="15">
        <f t="shared" si="2"/>
        <v>0</v>
      </c>
      <c r="Q57" s="15">
        <f t="shared" si="3"/>
        <v>1</v>
      </c>
      <c r="R57" s="16">
        <f t="shared" si="4"/>
        <v>60201.57</v>
      </c>
      <c r="S57" s="15">
        <v>1242419.08</v>
      </c>
      <c r="T57" s="15">
        <f t="shared" si="5"/>
        <v>0.0132450161741872</v>
      </c>
      <c r="U57" s="17">
        <f t="shared" si="6"/>
        <v>16455.8608097188</v>
      </c>
      <c r="V57" s="24"/>
    </row>
    <row r="58" s="1" customFormat="1" ht="18" customHeight="1" spans="1:22">
      <c r="A58" s="11">
        <v>55</v>
      </c>
      <c r="B58" s="12" t="s">
        <v>185</v>
      </c>
      <c r="C58" s="11" t="s">
        <v>210</v>
      </c>
      <c r="D58" s="11" t="s">
        <v>16</v>
      </c>
      <c r="E58" s="11">
        <v>1</v>
      </c>
      <c r="F58" s="11">
        <v>19</v>
      </c>
      <c r="G58" s="11">
        <v>1</v>
      </c>
      <c r="H58" s="12">
        <v>44882.46</v>
      </c>
      <c r="I58" s="12">
        <v>46461.79</v>
      </c>
      <c r="J58" s="12">
        <v>45122.59</v>
      </c>
      <c r="K58" s="13">
        <f t="shared" si="0"/>
        <v>0.971176314989155</v>
      </c>
      <c r="L58" s="19"/>
      <c r="M58" s="15">
        <f t="shared" si="1"/>
        <v>1</v>
      </c>
      <c r="N58" s="15"/>
      <c r="O58" s="15"/>
      <c r="P58" s="15">
        <f t="shared" si="2"/>
        <v>0</v>
      </c>
      <c r="Q58" s="15">
        <f t="shared" si="3"/>
        <v>1</v>
      </c>
      <c r="R58" s="16">
        <f t="shared" si="4"/>
        <v>45122.59</v>
      </c>
      <c r="S58" s="15">
        <v>1242419.08</v>
      </c>
      <c r="T58" s="15">
        <f t="shared" si="5"/>
        <v>0.00992747256211455</v>
      </c>
      <c r="U58" s="17">
        <f t="shared" si="6"/>
        <v>12334.0813273476</v>
      </c>
      <c r="V58" s="24"/>
    </row>
    <row r="59" s="1" customFormat="1" ht="18" customHeight="1" spans="1:22">
      <c r="A59" s="11">
        <v>56</v>
      </c>
      <c r="B59" s="12" t="s">
        <v>185</v>
      </c>
      <c r="C59" s="11" t="s">
        <v>211</v>
      </c>
      <c r="D59" s="11" t="s">
        <v>16</v>
      </c>
      <c r="E59" s="11">
        <v>1</v>
      </c>
      <c r="F59" s="11">
        <v>51</v>
      </c>
      <c r="G59" s="11">
        <v>1.05</v>
      </c>
      <c r="H59" s="12">
        <v>138220.98</v>
      </c>
      <c r="I59" s="12">
        <v>142773.07</v>
      </c>
      <c r="J59" s="12">
        <v>138213.88</v>
      </c>
      <c r="K59" s="13">
        <f t="shared" si="0"/>
        <v>0.968066877037805</v>
      </c>
      <c r="L59" s="19">
        <v>1</v>
      </c>
      <c r="M59" s="15">
        <f t="shared" si="1"/>
        <v>0.99</v>
      </c>
      <c r="N59" s="15"/>
      <c r="O59" s="15"/>
      <c r="P59" s="15">
        <f t="shared" si="2"/>
        <v>0</v>
      </c>
      <c r="Q59" s="15">
        <f t="shared" si="3"/>
        <v>1</v>
      </c>
      <c r="R59" s="16">
        <f t="shared" si="4"/>
        <v>144398.95113</v>
      </c>
      <c r="S59" s="15">
        <v>1242419.08</v>
      </c>
      <c r="T59" s="15">
        <f t="shared" si="5"/>
        <v>0.0317693781616081</v>
      </c>
      <c r="U59" s="17">
        <f t="shared" si="6"/>
        <v>39470.8815877172</v>
      </c>
      <c r="V59" s="24"/>
    </row>
    <row r="60" s="1" customFormat="1" ht="18" customHeight="1" spans="1:22">
      <c r="A60" s="11">
        <v>57</v>
      </c>
      <c r="B60" s="12" t="s">
        <v>185</v>
      </c>
      <c r="C60" s="11" t="s">
        <v>212</v>
      </c>
      <c r="D60" s="11" t="s">
        <v>16</v>
      </c>
      <c r="E60" s="11">
        <v>1</v>
      </c>
      <c r="F60" s="11">
        <v>34</v>
      </c>
      <c r="G60" s="11">
        <v>1.05</v>
      </c>
      <c r="H60" s="12">
        <v>68903.93</v>
      </c>
      <c r="I60" s="12">
        <v>74204.76</v>
      </c>
      <c r="J60" s="12">
        <v>68645.94</v>
      </c>
      <c r="K60" s="13">
        <f t="shared" si="0"/>
        <v>0.92508809407914</v>
      </c>
      <c r="L60" s="19">
        <v>1</v>
      </c>
      <c r="M60" s="15">
        <f t="shared" si="1"/>
        <v>0.99</v>
      </c>
      <c r="N60" s="15"/>
      <c r="O60" s="15"/>
      <c r="P60" s="15">
        <f t="shared" si="2"/>
        <v>0</v>
      </c>
      <c r="Q60" s="15">
        <f t="shared" si="3"/>
        <v>1</v>
      </c>
      <c r="R60" s="16">
        <f t="shared" si="4"/>
        <v>71717.845815</v>
      </c>
      <c r="S60" s="15">
        <v>1242419.08</v>
      </c>
      <c r="T60" s="15">
        <f t="shared" si="5"/>
        <v>0.015778725169419</v>
      </c>
      <c r="U60" s="17">
        <f t="shared" si="6"/>
        <v>19603.7892085624</v>
      </c>
      <c r="V60" s="24"/>
    </row>
    <row r="61" s="1" customFormat="1" ht="18" customHeight="1" spans="1:22">
      <c r="A61" s="11">
        <v>58</v>
      </c>
      <c r="B61" s="12" t="s">
        <v>185</v>
      </c>
      <c r="C61" s="11" t="s">
        <v>213</v>
      </c>
      <c r="D61" s="11" t="s">
        <v>16</v>
      </c>
      <c r="E61" s="11">
        <v>1</v>
      </c>
      <c r="F61" s="11">
        <v>12</v>
      </c>
      <c r="G61" s="11">
        <v>1</v>
      </c>
      <c r="H61" s="12">
        <v>48565.7</v>
      </c>
      <c r="I61" s="12">
        <v>52692.36</v>
      </c>
      <c r="J61" s="12">
        <v>48347.82</v>
      </c>
      <c r="K61" s="13">
        <f t="shared" si="0"/>
        <v>0.917548957761619</v>
      </c>
      <c r="L61" s="19"/>
      <c r="M61" s="15">
        <f t="shared" si="1"/>
        <v>1</v>
      </c>
      <c r="N61" s="15">
        <v>2</v>
      </c>
      <c r="O61" s="15"/>
      <c r="P61" s="15">
        <f t="shared" si="2"/>
        <v>2</v>
      </c>
      <c r="Q61" s="15">
        <f t="shared" si="3"/>
        <v>0.98</v>
      </c>
      <c r="R61" s="16">
        <f t="shared" si="4"/>
        <v>47864.3418</v>
      </c>
      <c r="S61" s="15">
        <v>1242419.08</v>
      </c>
      <c r="T61" s="15">
        <f t="shared" si="5"/>
        <v>0.0105306885070909</v>
      </c>
      <c r="U61" s="17">
        <f t="shared" si="6"/>
        <v>13083.5283267465</v>
      </c>
      <c r="V61" s="24"/>
    </row>
    <row r="62" s="1" customFormat="1" ht="18" customHeight="1" spans="1:22">
      <c r="A62" s="11">
        <v>59</v>
      </c>
      <c r="B62" s="12" t="s">
        <v>185</v>
      </c>
      <c r="C62" s="11" t="s">
        <v>214</v>
      </c>
      <c r="D62" s="11" t="s">
        <v>16</v>
      </c>
      <c r="E62" s="11">
        <v>1</v>
      </c>
      <c r="F62" s="11">
        <v>34</v>
      </c>
      <c r="G62" s="11">
        <v>1.05</v>
      </c>
      <c r="H62" s="12">
        <v>64237.2</v>
      </c>
      <c r="I62" s="12">
        <v>71463</v>
      </c>
      <c r="J62" s="12">
        <v>63563.49</v>
      </c>
      <c r="K62" s="13">
        <f t="shared" si="0"/>
        <v>0.889460140212418</v>
      </c>
      <c r="L62" s="19">
        <v>1</v>
      </c>
      <c r="M62" s="15">
        <f t="shared" si="1"/>
        <v>0.99</v>
      </c>
      <c r="N62" s="15"/>
      <c r="O62" s="15"/>
      <c r="P62" s="15">
        <f t="shared" si="2"/>
        <v>0</v>
      </c>
      <c r="Q62" s="15">
        <f t="shared" si="3"/>
        <v>1</v>
      </c>
      <c r="R62" s="16">
        <f t="shared" si="4"/>
        <v>66407.9561775</v>
      </c>
      <c r="S62" s="15">
        <v>1242419.08</v>
      </c>
      <c r="T62" s="15">
        <f t="shared" si="5"/>
        <v>0.0146104902856471</v>
      </c>
      <c r="U62" s="17">
        <f t="shared" si="6"/>
        <v>18152.3518990426</v>
      </c>
      <c r="V62" s="24"/>
    </row>
    <row r="63" s="1" customFormat="1" ht="18" customHeight="1" spans="1:22">
      <c r="A63" s="11">
        <v>60</v>
      </c>
      <c r="B63" s="12" t="s">
        <v>185</v>
      </c>
      <c r="C63" s="11" t="s">
        <v>215</v>
      </c>
      <c r="D63" s="11" t="s">
        <v>16</v>
      </c>
      <c r="E63" s="11">
        <v>1</v>
      </c>
      <c r="F63" s="11">
        <v>34</v>
      </c>
      <c r="G63" s="11">
        <v>1.05</v>
      </c>
      <c r="H63" s="12">
        <v>43207.14</v>
      </c>
      <c r="I63" s="12">
        <v>48993.07</v>
      </c>
      <c r="J63" s="12">
        <v>43206.72</v>
      </c>
      <c r="K63" s="13">
        <f t="shared" si="0"/>
        <v>0.881894521000623</v>
      </c>
      <c r="L63" s="19">
        <v>1</v>
      </c>
      <c r="M63" s="15">
        <f t="shared" si="1"/>
        <v>0.99</v>
      </c>
      <c r="N63" s="15"/>
      <c r="O63" s="15"/>
      <c r="P63" s="15">
        <f t="shared" si="2"/>
        <v>0</v>
      </c>
      <c r="Q63" s="15">
        <f t="shared" si="3"/>
        <v>1</v>
      </c>
      <c r="R63" s="16">
        <f t="shared" si="4"/>
        <v>45140.22072</v>
      </c>
      <c r="S63" s="15">
        <v>1242419.08</v>
      </c>
      <c r="T63" s="15">
        <f t="shared" si="5"/>
        <v>0.00993135151695846</v>
      </c>
      <c r="U63" s="17">
        <f t="shared" si="6"/>
        <v>12338.9006148561</v>
      </c>
      <c r="V63" s="24"/>
    </row>
    <row r="64" s="1" customFormat="1" ht="18" customHeight="1" spans="1:22">
      <c r="A64" s="11">
        <v>61</v>
      </c>
      <c r="B64" s="12" t="s">
        <v>185</v>
      </c>
      <c r="C64" s="11" t="s">
        <v>216</v>
      </c>
      <c r="D64" s="11" t="s">
        <v>16</v>
      </c>
      <c r="E64" s="11">
        <v>1</v>
      </c>
      <c r="F64" s="11">
        <v>34</v>
      </c>
      <c r="G64" s="11">
        <v>1.05</v>
      </c>
      <c r="H64" s="12">
        <v>73847.13</v>
      </c>
      <c r="I64" s="12">
        <v>79887.69</v>
      </c>
      <c r="J64" s="12">
        <v>73312.14</v>
      </c>
      <c r="K64" s="13">
        <f t="shared" si="0"/>
        <v>0.91769007215004</v>
      </c>
      <c r="L64" s="19">
        <v>1</v>
      </c>
      <c r="M64" s="15">
        <f t="shared" si="1"/>
        <v>0.99</v>
      </c>
      <c r="N64" s="15">
        <v>1</v>
      </c>
      <c r="O64" s="15"/>
      <c r="P64" s="15">
        <f t="shared" si="2"/>
        <v>1</v>
      </c>
      <c r="Q64" s="15">
        <f t="shared" si="3"/>
        <v>0.99</v>
      </c>
      <c r="R64" s="16">
        <f t="shared" si="4"/>
        <v>76207.96953</v>
      </c>
      <c r="S64" s="15">
        <v>1242419.08</v>
      </c>
      <c r="T64" s="15">
        <f t="shared" si="5"/>
        <v>0.0167666024162961</v>
      </c>
      <c r="U64" s="17">
        <f t="shared" si="6"/>
        <v>20831.1467487804</v>
      </c>
      <c r="V64" s="24"/>
    </row>
    <row r="65" s="1" customFormat="1" ht="18" customHeight="1" spans="1:22">
      <c r="A65" s="11">
        <v>62</v>
      </c>
      <c r="B65" s="12" t="s">
        <v>185</v>
      </c>
      <c r="C65" s="11" t="s">
        <v>217</v>
      </c>
      <c r="D65" s="11" t="s">
        <v>16</v>
      </c>
      <c r="E65" s="11">
        <v>1</v>
      </c>
      <c r="F65" s="11">
        <v>34</v>
      </c>
      <c r="G65" s="11">
        <v>1.05</v>
      </c>
      <c r="H65" s="12">
        <v>77515.2</v>
      </c>
      <c r="I65" s="12">
        <v>81903.25</v>
      </c>
      <c r="J65" s="12">
        <v>77175.78</v>
      </c>
      <c r="K65" s="13">
        <f t="shared" si="0"/>
        <v>0.942279824060706</v>
      </c>
      <c r="L65" s="19">
        <v>1</v>
      </c>
      <c r="M65" s="15">
        <f t="shared" si="1"/>
        <v>0.99</v>
      </c>
      <c r="N65" s="15"/>
      <c r="O65" s="15"/>
      <c r="P65" s="15">
        <f t="shared" si="2"/>
        <v>0</v>
      </c>
      <c r="Q65" s="15">
        <f t="shared" si="3"/>
        <v>1</v>
      </c>
      <c r="R65" s="16">
        <f t="shared" si="4"/>
        <v>80629.396155</v>
      </c>
      <c r="S65" s="15">
        <v>1242419.08</v>
      </c>
      <c r="T65" s="15">
        <f t="shared" si="5"/>
        <v>0.0177393655379407</v>
      </c>
      <c r="U65" s="17">
        <f t="shared" si="6"/>
        <v>22039.726211432</v>
      </c>
      <c r="V65" s="24"/>
    </row>
    <row r="66" s="1" customFormat="1" ht="18" customHeight="1" spans="1:22">
      <c r="A66" s="11">
        <v>63</v>
      </c>
      <c r="B66" s="12" t="s">
        <v>185</v>
      </c>
      <c r="C66" s="11" t="s">
        <v>218</v>
      </c>
      <c r="D66" s="11" t="s">
        <v>16</v>
      </c>
      <c r="E66" s="11">
        <v>1</v>
      </c>
      <c r="F66" s="11">
        <v>12</v>
      </c>
      <c r="G66" s="11">
        <v>1</v>
      </c>
      <c r="H66" s="12">
        <v>77656.52</v>
      </c>
      <c r="I66" s="12">
        <v>87502.87</v>
      </c>
      <c r="J66" s="12">
        <v>77656.27</v>
      </c>
      <c r="K66" s="13">
        <f t="shared" si="0"/>
        <v>0.887471119518708</v>
      </c>
      <c r="L66" s="19"/>
      <c r="M66" s="15">
        <f t="shared" si="1"/>
        <v>1</v>
      </c>
      <c r="N66" s="15"/>
      <c r="O66" s="15"/>
      <c r="P66" s="15">
        <f t="shared" si="2"/>
        <v>0</v>
      </c>
      <c r="Q66" s="15">
        <f t="shared" si="3"/>
        <v>1</v>
      </c>
      <c r="R66" s="16">
        <f t="shared" si="4"/>
        <v>77656.27</v>
      </c>
      <c r="S66" s="15">
        <v>1242419.08</v>
      </c>
      <c r="T66" s="15">
        <f t="shared" si="5"/>
        <v>0.0170852446568594</v>
      </c>
      <c r="U66" s="17">
        <f t="shared" si="6"/>
        <v>21227.0339481502</v>
      </c>
      <c r="V66" s="24"/>
    </row>
    <row r="67" s="1" customFormat="1" ht="18" customHeight="1" spans="1:22">
      <c r="A67" s="11">
        <v>64</v>
      </c>
      <c r="B67" s="12" t="s">
        <v>185</v>
      </c>
      <c r="C67" s="11" t="s">
        <v>219</v>
      </c>
      <c r="D67" s="11" t="s">
        <v>16</v>
      </c>
      <c r="E67" s="11">
        <v>1</v>
      </c>
      <c r="F67" s="11">
        <v>12</v>
      </c>
      <c r="G67" s="11">
        <v>1</v>
      </c>
      <c r="H67" s="12">
        <v>67069.42</v>
      </c>
      <c r="I67" s="12">
        <v>69274.94</v>
      </c>
      <c r="J67" s="12">
        <v>66969.77</v>
      </c>
      <c r="K67" s="13">
        <f t="shared" si="0"/>
        <v>0.966724330616526</v>
      </c>
      <c r="L67" s="19"/>
      <c r="M67" s="15">
        <f t="shared" si="1"/>
        <v>1</v>
      </c>
      <c r="N67" s="15"/>
      <c r="O67" s="15"/>
      <c r="P67" s="15">
        <f t="shared" si="2"/>
        <v>0</v>
      </c>
      <c r="Q67" s="15">
        <f t="shared" si="3"/>
        <v>1</v>
      </c>
      <c r="R67" s="16">
        <f t="shared" si="4"/>
        <v>66969.77</v>
      </c>
      <c r="S67" s="15">
        <v>1242419.08</v>
      </c>
      <c r="T67" s="15">
        <f t="shared" si="5"/>
        <v>0.0147340955864041</v>
      </c>
      <c r="U67" s="17">
        <f t="shared" si="6"/>
        <v>18305.9214830922</v>
      </c>
      <c r="V67" s="24"/>
    </row>
    <row r="68" s="1" customFormat="1" ht="18" customHeight="1" spans="1:22">
      <c r="A68" s="11">
        <v>65</v>
      </c>
      <c r="B68" s="12" t="s">
        <v>185</v>
      </c>
      <c r="C68" s="11" t="s">
        <v>220</v>
      </c>
      <c r="D68" s="11" t="s">
        <v>16</v>
      </c>
      <c r="E68" s="11">
        <v>1</v>
      </c>
      <c r="F68" s="11">
        <v>12</v>
      </c>
      <c r="G68" s="11">
        <v>1</v>
      </c>
      <c r="H68" s="12">
        <v>92749.6</v>
      </c>
      <c r="I68" s="12">
        <v>98774.03</v>
      </c>
      <c r="J68" s="12">
        <v>92577.21</v>
      </c>
      <c r="K68" s="13">
        <f t="shared" ref="K68:K72" si="7">J68/I68</f>
        <v>0.937262659020797</v>
      </c>
      <c r="L68" s="19"/>
      <c r="M68" s="15">
        <f t="shared" ref="M68:M72" si="8">1-L68*0.01</f>
        <v>1</v>
      </c>
      <c r="N68" s="15"/>
      <c r="O68" s="15"/>
      <c r="P68" s="15">
        <f t="shared" ref="P68:P72" si="9">N68+O68</f>
        <v>0</v>
      </c>
      <c r="Q68" s="15">
        <f t="shared" ref="Q68:Q72" si="10">1-P68*0.01</f>
        <v>1</v>
      </c>
      <c r="R68" s="16">
        <f t="shared" ref="R68:R72" si="11">J68*G68*E68*(0.5*M68+0.5*Q68)</f>
        <v>92577.21</v>
      </c>
      <c r="S68" s="15">
        <v>1242419.08</v>
      </c>
      <c r="T68" s="15">
        <f t="shared" ref="T68:T72" si="12">R68/$R$73</f>
        <v>0.0203680177080287</v>
      </c>
      <c r="U68" s="17">
        <f t="shared" ref="U68:U72" si="13">S68*T68</f>
        <v>25305.6138222327</v>
      </c>
      <c r="V68" s="24"/>
    </row>
    <row r="69" s="1" customFormat="1" ht="18" customHeight="1" spans="1:22">
      <c r="A69" s="11">
        <v>66</v>
      </c>
      <c r="B69" s="12" t="s">
        <v>185</v>
      </c>
      <c r="C69" s="11" t="s">
        <v>221</v>
      </c>
      <c r="D69" s="11" t="s">
        <v>16</v>
      </c>
      <c r="E69" s="11">
        <v>1</v>
      </c>
      <c r="F69" s="11">
        <v>12</v>
      </c>
      <c r="G69" s="11">
        <v>1</v>
      </c>
      <c r="H69" s="12">
        <v>68295.83</v>
      </c>
      <c r="I69" s="12">
        <v>73288.07</v>
      </c>
      <c r="J69" s="12">
        <v>68280.52</v>
      </c>
      <c r="K69" s="13">
        <f t="shared" si="7"/>
        <v>0.931673054018205</v>
      </c>
      <c r="L69" s="19"/>
      <c r="M69" s="15">
        <f t="shared" si="8"/>
        <v>1</v>
      </c>
      <c r="N69" s="15"/>
      <c r="O69" s="15"/>
      <c r="P69" s="15">
        <f t="shared" si="9"/>
        <v>0</v>
      </c>
      <c r="Q69" s="15">
        <f t="shared" si="10"/>
        <v>1</v>
      </c>
      <c r="R69" s="16">
        <f t="shared" si="11"/>
        <v>68280.52</v>
      </c>
      <c r="S69" s="15">
        <v>1242419.08</v>
      </c>
      <c r="T69" s="15">
        <f t="shared" si="12"/>
        <v>0.0150224751909612</v>
      </c>
      <c r="U69" s="17">
        <f t="shared" si="13"/>
        <v>18664.2098060768</v>
      </c>
      <c r="V69" s="24"/>
    </row>
    <row r="70" s="1" customFormat="1" ht="18" customHeight="1" spans="1:22">
      <c r="A70" s="11">
        <v>67</v>
      </c>
      <c r="B70" s="12" t="s">
        <v>185</v>
      </c>
      <c r="C70" s="11" t="s">
        <v>222</v>
      </c>
      <c r="D70" s="11" t="s">
        <v>91</v>
      </c>
      <c r="E70" s="11">
        <v>1.5</v>
      </c>
      <c r="F70" s="11">
        <v>13</v>
      </c>
      <c r="G70" s="11">
        <v>1</v>
      </c>
      <c r="H70" s="12">
        <v>31163.9</v>
      </c>
      <c r="I70" s="12">
        <v>35713.62</v>
      </c>
      <c r="J70" s="12">
        <v>31163.76</v>
      </c>
      <c r="K70" s="13">
        <f t="shared" si="7"/>
        <v>0.872601545292804</v>
      </c>
      <c r="L70" s="19"/>
      <c r="M70" s="15">
        <f t="shared" si="8"/>
        <v>1</v>
      </c>
      <c r="N70" s="15"/>
      <c r="O70" s="15"/>
      <c r="P70" s="15">
        <f t="shared" si="9"/>
        <v>0</v>
      </c>
      <c r="Q70" s="15">
        <f t="shared" si="10"/>
        <v>1</v>
      </c>
      <c r="R70" s="16">
        <f t="shared" si="11"/>
        <v>46745.64</v>
      </c>
      <c r="S70" s="15">
        <v>1242419.08</v>
      </c>
      <c r="T70" s="15">
        <f t="shared" si="12"/>
        <v>0.0102845616463613</v>
      </c>
      <c r="U70" s="17">
        <f t="shared" si="13"/>
        <v>12777.7356188754</v>
      </c>
      <c r="V70" s="24"/>
    </row>
    <row r="71" s="1" customFormat="1" ht="18" customHeight="1" spans="1:22">
      <c r="A71" s="11">
        <v>68</v>
      </c>
      <c r="B71" s="12" t="s">
        <v>185</v>
      </c>
      <c r="C71" s="11" t="s">
        <v>223</v>
      </c>
      <c r="D71" s="11" t="s">
        <v>91</v>
      </c>
      <c r="E71" s="11">
        <v>1.5</v>
      </c>
      <c r="F71" s="11">
        <v>13</v>
      </c>
      <c r="G71" s="11">
        <v>1</v>
      </c>
      <c r="H71" s="12">
        <v>30449.85</v>
      </c>
      <c r="I71" s="12">
        <v>34556.91</v>
      </c>
      <c r="J71" s="12">
        <v>30449.85</v>
      </c>
      <c r="K71" s="13">
        <f t="shared" si="7"/>
        <v>0.881150832062242</v>
      </c>
      <c r="L71" s="19"/>
      <c r="M71" s="15">
        <f t="shared" si="8"/>
        <v>1</v>
      </c>
      <c r="N71" s="15"/>
      <c r="O71" s="15"/>
      <c r="P71" s="15">
        <f t="shared" si="9"/>
        <v>0</v>
      </c>
      <c r="Q71" s="15">
        <f t="shared" si="10"/>
        <v>1</v>
      </c>
      <c r="R71" s="16">
        <f t="shared" si="11"/>
        <v>45674.775</v>
      </c>
      <c r="S71" s="15">
        <v>1242419.08</v>
      </c>
      <c r="T71" s="15">
        <f t="shared" si="12"/>
        <v>0.0100489594146359</v>
      </c>
      <c r="U71" s="17">
        <f t="shared" si="13"/>
        <v>12485.0189108893</v>
      </c>
      <c r="V71" s="24"/>
    </row>
    <row r="72" s="1" customFormat="1" ht="18" customHeight="1" spans="1:22">
      <c r="A72" s="11">
        <v>69</v>
      </c>
      <c r="B72" s="12" t="s">
        <v>185</v>
      </c>
      <c r="C72" s="11" t="s">
        <v>224</v>
      </c>
      <c r="D72" s="11" t="s">
        <v>16</v>
      </c>
      <c r="E72" s="11">
        <v>1</v>
      </c>
      <c r="F72" s="11">
        <v>34</v>
      </c>
      <c r="G72" s="11">
        <v>1.05</v>
      </c>
      <c r="H72" s="12">
        <v>82464.8</v>
      </c>
      <c r="I72" s="12">
        <v>83676.46</v>
      </c>
      <c r="J72" s="12">
        <v>82374.83</v>
      </c>
      <c r="K72" s="13">
        <f t="shared" si="7"/>
        <v>0.984444490123029</v>
      </c>
      <c r="L72" s="19">
        <v>1</v>
      </c>
      <c r="M72" s="15">
        <f t="shared" si="8"/>
        <v>0.99</v>
      </c>
      <c r="N72" s="15"/>
      <c r="O72" s="15"/>
      <c r="P72" s="15">
        <f t="shared" si="9"/>
        <v>0</v>
      </c>
      <c r="Q72" s="15">
        <f t="shared" si="10"/>
        <v>1</v>
      </c>
      <c r="R72" s="16">
        <f t="shared" si="11"/>
        <v>86061.1036425</v>
      </c>
      <c r="S72" s="15">
        <v>1242419.08</v>
      </c>
      <c r="T72" s="15">
        <f t="shared" si="12"/>
        <v>0.0189344017060239</v>
      </c>
      <c r="U72" s="17">
        <f t="shared" si="13"/>
        <v>23524.4619479486</v>
      </c>
      <c r="V72" s="24"/>
    </row>
    <row r="73" s="1" customFormat="1" ht="24" customHeight="1" spans="1:22">
      <c r="A73" s="19" t="s">
        <v>130</v>
      </c>
      <c r="B73" s="20"/>
      <c r="C73" s="21"/>
      <c r="D73" s="22"/>
      <c r="E73" s="22"/>
      <c r="F73" s="22"/>
      <c r="G73" s="22"/>
      <c r="H73" s="22"/>
      <c r="I73" s="22"/>
      <c r="J73" s="22"/>
      <c r="K73" s="22"/>
      <c r="L73" s="15"/>
      <c r="M73" s="15"/>
      <c r="N73" s="15">
        <f t="shared" ref="N73:R73" si="14">SUM(N4:N72)</f>
        <v>10</v>
      </c>
      <c r="O73" s="15"/>
      <c r="P73" s="15">
        <f t="shared" si="14"/>
        <v>10</v>
      </c>
      <c r="Q73" s="15"/>
      <c r="R73" s="16">
        <f t="shared" si="14"/>
        <v>4545224.347655</v>
      </c>
      <c r="S73" s="15"/>
      <c r="T73" s="15"/>
      <c r="U73" s="15">
        <f>SUM(U4:U72)</f>
        <v>1242419.07971692</v>
      </c>
      <c r="V73" s="16">
        <v>1242419.08</v>
      </c>
    </row>
    <row r="74" s="1" customFormat="1" spans="1:2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</sheetData>
  <mergeCells count="6">
    <mergeCell ref="A2:V2"/>
    <mergeCell ref="A73:C73"/>
    <mergeCell ref="A74:V74"/>
    <mergeCell ref="V4:V22"/>
    <mergeCell ref="V24:V33"/>
    <mergeCell ref="V34:V72"/>
  </mergeCells>
  <printOptions horizontalCentered="1"/>
  <pageMargins left="0.747916666666667" right="0.472222222222222" top="1.10208333333333" bottom="0.629861111111111" header="0.5" footer="0.5"/>
  <pageSetup paperSize="8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21" sqref="F21"/>
    </sheetView>
  </sheetViews>
  <sheetFormatPr defaultColWidth="9" defaultRowHeight="13.5"/>
  <cols>
    <col min="1" max="1" width="9" style="1"/>
    <col min="2" max="2" width="50" style="1" customWidth="1"/>
    <col min="3" max="3" width="11.1428571428571" style="1" customWidth="1"/>
    <col min="4" max="7" width="9" style="1"/>
    <col min="8" max="10" width="9.38095238095238" style="1"/>
    <col min="11" max="16" width="9" style="1"/>
    <col min="17" max="17" width="13.3809523809524" style="1" customWidth="1"/>
    <col min="18" max="18" width="16.1428571428571" style="1" customWidth="1"/>
    <col min="19" max="19" width="9" style="1"/>
    <col min="20" max="20" width="27.5047619047619" style="1" customWidth="1"/>
    <col min="21" max="21" width="14.5047619047619" style="1" customWidth="1"/>
    <col min="22" max="22" width="12.8857142857143" style="1"/>
    <col min="23" max="16384" width="9" style="1"/>
  </cols>
  <sheetData>
    <row r="1" s="1" customFormat="1" ht="30" customHeight="1" spans="1:22">
      <c r="A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34" customHeight="1" spans="1:22">
      <c r="A2" s="4" t="s">
        <v>225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109" customHeight="1" spans="1:22">
      <c r="A3" s="5" t="s">
        <v>2</v>
      </c>
      <c r="B3" s="5" t="s">
        <v>134</v>
      </c>
      <c r="C3" s="5" t="s">
        <v>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  <c r="J3" s="5" t="s">
        <v>141</v>
      </c>
      <c r="K3" s="6" t="s">
        <v>142</v>
      </c>
      <c r="L3" s="7" t="s">
        <v>143</v>
      </c>
      <c r="M3" s="8" t="s">
        <v>144</v>
      </c>
      <c r="N3" s="9" t="s">
        <v>145</v>
      </c>
      <c r="O3" s="9" t="s">
        <v>146</v>
      </c>
      <c r="P3" s="9" t="s">
        <v>147</v>
      </c>
      <c r="Q3" s="9" t="s">
        <v>148</v>
      </c>
      <c r="R3" s="8" t="s">
        <v>226</v>
      </c>
      <c r="S3" s="8" t="s">
        <v>227</v>
      </c>
      <c r="T3" s="8" t="s">
        <v>228</v>
      </c>
      <c r="U3" s="8" t="s">
        <v>152</v>
      </c>
      <c r="V3" s="10" t="s">
        <v>12</v>
      </c>
    </row>
    <row r="4" s="1" customFormat="1" ht="25" customHeight="1" spans="1:22">
      <c r="A4" s="11">
        <v>1</v>
      </c>
      <c r="B4" s="12" t="s">
        <v>153</v>
      </c>
      <c r="C4" s="11" t="s">
        <v>172</v>
      </c>
      <c r="D4" s="11" t="s">
        <v>91</v>
      </c>
      <c r="E4" s="11">
        <v>1.5</v>
      </c>
      <c r="F4" s="11">
        <v>7</v>
      </c>
      <c r="G4" s="11">
        <v>1</v>
      </c>
      <c r="H4" s="12">
        <v>16763.62</v>
      </c>
      <c r="I4" s="11">
        <v>18024.63</v>
      </c>
      <c r="J4" s="12">
        <v>16801.5</v>
      </c>
      <c r="K4" s="13">
        <v>0.943962661300601</v>
      </c>
      <c r="L4" s="14"/>
      <c r="M4" s="15">
        <f t="shared" ref="M4:M8" si="0">1-L4*0.01</f>
        <v>1</v>
      </c>
      <c r="N4" s="15"/>
      <c r="O4" s="15"/>
      <c r="P4" s="15">
        <f t="shared" ref="P4:P8" si="1">N4+O4</f>
        <v>0</v>
      </c>
      <c r="Q4" s="15">
        <f t="shared" ref="Q4:Q8" si="2">1-P4*0.01</f>
        <v>1</v>
      </c>
      <c r="R4" s="16">
        <f t="shared" ref="R4:R8" si="3">J4*G4*(0.5*M4+0.5*Q4)</f>
        <v>16801.5</v>
      </c>
      <c r="S4" s="15">
        <v>322315</v>
      </c>
      <c r="T4" s="15">
        <f t="shared" ref="T4:T8" si="4">R4/$R$9</f>
        <v>0.130182588338338</v>
      </c>
      <c r="U4" s="17">
        <f t="shared" ref="U4:U8" si="5">S4*T4</f>
        <v>41959.8009602715</v>
      </c>
      <c r="V4" s="15">
        <v>41960</v>
      </c>
    </row>
    <row r="5" s="1" customFormat="1" ht="25" customHeight="1" spans="1:22">
      <c r="A5" s="11">
        <v>2</v>
      </c>
      <c r="B5" s="12" t="s">
        <v>173</v>
      </c>
      <c r="C5" s="11" t="s">
        <v>174</v>
      </c>
      <c r="D5" s="11" t="s">
        <v>91</v>
      </c>
      <c r="E5" s="11">
        <v>1.5</v>
      </c>
      <c r="F5" s="11">
        <v>7</v>
      </c>
      <c r="G5" s="11">
        <v>1</v>
      </c>
      <c r="H5" s="12">
        <v>10564.14</v>
      </c>
      <c r="I5" s="11">
        <v>10908.14</v>
      </c>
      <c r="J5" s="12">
        <v>10564.37</v>
      </c>
      <c r="K5" s="13">
        <v>0.910449628186609</v>
      </c>
      <c r="L5" s="14"/>
      <c r="M5" s="15">
        <f t="shared" si="0"/>
        <v>1</v>
      </c>
      <c r="N5" s="15">
        <v>1</v>
      </c>
      <c r="O5" s="15"/>
      <c r="P5" s="15">
        <f t="shared" si="1"/>
        <v>1</v>
      </c>
      <c r="Q5" s="15">
        <f t="shared" si="2"/>
        <v>0.99</v>
      </c>
      <c r="R5" s="16">
        <f t="shared" si="3"/>
        <v>10511.54815</v>
      </c>
      <c r="S5" s="15">
        <v>322315</v>
      </c>
      <c r="T5" s="15">
        <f t="shared" si="4"/>
        <v>0.0814463319114406</v>
      </c>
      <c r="U5" s="17">
        <f t="shared" si="5"/>
        <v>26251.374470036</v>
      </c>
      <c r="V5" s="15">
        <v>26251</v>
      </c>
    </row>
    <row r="6" s="1" customFormat="1" ht="25" customHeight="1" spans="1:22">
      <c r="A6" s="11">
        <v>3</v>
      </c>
      <c r="B6" s="12" t="s">
        <v>185</v>
      </c>
      <c r="C6" s="11" t="s">
        <v>209</v>
      </c>
      <c r="D6" s="11" t="s">
        <v>91</v>
      </c>
      <c r="E6" s="11">
        <v>1.5</v>
      </c>
      <c r="F6" s="11">
        <v>19</v>
      </c>
      <c r="G6" s="11">
        <v>1</v>
      </c>
      <c r="H6" s="12">
        <v>40165.43</v>
      </c>
      <c r="I6" s="11">
        <v>42929.41</v>
      </c>
      <c r="J6" s="12">
        <v>40134.38</v>
      </c>
      <c r="K6" s="13">
        <v>0.947860359236711</v>
      </c>
      <c r="L6" s="14"/>
      <c r="M6" s="15">
        <f t="shared" si="0"/>
        <v>1</v>
      </c>
      <c r="N6" s="15"/>
      <c r="O6" s="15"/>
      <c r="P6" s="15">
        <f t="shared" si="1"/>
        <v>0</v>
      </c>
      <c r="Q6" s="15">
        <f t="shared" si="2"/>
        <v>1</v>
      </c>
      <c r="R6" s="16">
        <f t="shared" si="3"/>
        <v>40134.38</v>
      </c>
      <c r="S6" s="15">
        <v>322315</v>
      </c>
      <c r="T6" s="15">
        <f t="shared" si="4"/>
        <v>0.3109720840255</v>
      </c>
      <c r="U6" s="17">
        <f t="shared" si="5"/>
        <v>100230.967262679</v>
      </c>
      <c r="V6" s="18">
        <f>SUM(U6:U8)</f>
        <v>254103.824569693</v>
      </c>
    </row>
    <row r="7" s="1" customFormat="1" ht="25" customHeight="1" spans="1:22">
      <c r="A7" s="11">
        <v>4</v>
      </c>
      <c r="B7" s="12" t="s">
        <v>185</v>
      </c>
      <c r="C7" s="11" t="s">
        <v>222</v>
      </c>
      <c r="D7" s="11" t="s">
        <v>91</v>
      </c>
      <c r="E7" s="11">
        <v>1.5</v>
      </c>
      <c r="F7" s="11">
        <v>13</v>
      </c>
      <c r="G7" s="11">
        <v>1</v>
      </c>
      <c r="H7" s="12">
        <v>31163.9</v>
      </c>
      <c r="I7" s="12">
        <v>35713.62</v>
      </c>
      <c r="J7" s="12">
        <v>31163.76</v>
      </c>
      <c r="K7" s="13">
        <v>0.845817042213257</v>
      </c>
      <c r="L7" s="14"/>
      <c r="M7" s="15">
        <f t="shared" si="0"/>
        <v>1</v>
      </c>
      <c r="N7" s="15"/>
      <c r="O7" s="15"/>
      <c r="P7" s="15">
        <f t="shared" si="1"/>
        <v>0</v>
      </c>
      <c r="Q7" s="15">
        <f t="shared" si="2"/>
        <v>1</v>
      </c>
      <c r="R7" s="16">
        <f t="shared" si="3"/>
        <v>31163.76</v>
      </c>
      <c r="S7" s="15">
        <v>322315</v>
      </c>
      <c r="T7" s="15">
        <f t="shared" si="4"/>
        <v>0.241465282216157</v>
      </c>
      <c r="U7" s="17">
        <f t="shared" si="5"/>
        <v>77827.8824375008</v>
      </c>
      <c r="V7" s="18"/>
    </row>
    <row r="8" s="1" customFormat="1" ht="25" customHeight="1" spans="1:22">
      <c r="A8" s="11">
        <v>5</v>
      </c>
      <c r="B8" s="12" t="s">
        <v>185</v>
      </c>
      <c r="C8" s="11" t="s">
        <v>223</v>
      </c>
      <c r="D8" s="11" t="s">
        <v>91</v>
      </c>
      <c r="E8" s="11">
        <v>1.5</v>
      </c>
      <c r="F8" s="11">
        <v>13</v>
      </c>
      <c r="G8" s="11">
        <v>1</v>
      </c>
      <c r="H8" s="12">
        <v>30449.85</v>
      </c>
      <c r="I8" s="12">
        <v>34556.91</v>
      </c>
      <c r="J8" s="12">
        <v>30449.85</v>
      </c>
      <c r="K8" s="13">
        <v>0.845817042213257</v>
      </c>
      <c r="L8" s="14"/>
      <c r="M8" s="15">
        <f t="shared" si="0"/>
        <v>1</v>
      </c>
      <c r="N8" s="15"/>
      <c r="O8" s="15"/>
      <c r="P8" s="15">
        <f t="shared" si="1"/>
        <v>0</v>
      </c>
      <c r="Q8" s="15">
        <f t="shared" si="2"/>
        <v>1</v>
      </c>
      <c r="R8" s="16">
        <f t="shared" si="3"/>
        <v>30449.85</v>
      </c>
      <c r="S8" s="15">
        <v>322315</v>
      </c>
      <c r="T8" s="15">
        <f t="shared" si="4"/>
        <v>0.235933713508564</v>
      </c>
      <c r="U8" s="17">
        <f t="shared" si="5"/>
        <v>76044.9748695129</v>
      </c>
      <c r="V8" s="18"/>
    </row>
    <row r="9" s="1" customFormat="1" ht="27" customHeight="1" spans="1:22">
      <c r="A9" s="19" t="s">
        <v>130</v>
      </c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15">
        <f t="shared" ref="R9:V9" si="6">SUM(R4:R8)</f>
        <v>129061.03815</v>
      </c>
      <c r="S9" s="22"/>
      <c r="T9" s="15"/>
      <c r="U9" s="15">
        <f t="shared" si="6"/>
        <v>322315</v>
      </c>
      <c r="V9" s="17">
        <f t="shared" si="6"/>
        <v>322314.824569693</v>
      </c>
    </row>
    <row r="10" spans="1:2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</sheetData>
  <mergeCells count="4">
    <mergeCell ref="A2:V2"/>
    <mergeCell ref="A9:C9"/>
    <mergeCell ref="B10:V10"/>
    <mergeCell ref="V6:V8"/>
  </mergeCells>
  <printOptions horizontalCentered="1"/>
  <pageMargins left="0.511805555555556" right="0.511805555555556" top="1.10208333333333" bottom="1" header="0.5" footer="0.5"/>
  <pageSetup paperSize="8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新能源公交车奖励资金</vt:lpstr>
      <vt:lpstr>农村道路客运费改税补贴资金</vt:lpstr>
      <vt:lpstr>农村道路客运涨价补贴资金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陈广萍</dc:creator>
  <cp:lastModifiedBy>L.C.H</cp:lastModifiedBy>
  <dcterms:created xsi:type="dcterms:W3CDTF">2025-07-14T08:19:00Z</dcterms:created>
  <dcterms:modified xsi:type="dcterms:W3CDTF">2025-11-21T07:46:09Z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8E87A0BD520140C0BD89C2159FD4EAF9_11</vt:lpwstr>
  </property>
  <property fmtid="{D5CDD505-2E9C-101B-9397-08002B2CF9AE}" pid="3" name="KSOProductBuildVer">
    <vt:lpwstr>2052-12.1.0.23542</vt:lpwstr>
  </property>
</Properties>
</file>