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农村道路客运费改税补助资金" sheetId="1" r:id="rId1"/>
    <sheet name="农村道路客运涨价补助资金" sheetId="6" r:id="rId2"/>
    <sheet name="新能源公交车奖励资金 " sheetId="7" r:id="rId3"/>
  </sheets>
  <definedNames>
    <definedName name="_xlnm._FilterDatabase" localSheetId="0" hidden="1">农村道路客运费改税补助资金!$A$2:$L$102</definedName>
    <definedName name="_xlnm._FilterDatabase" localSheetId="2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<sst xmlns="http://schemas.openxmlformats.org/spreadsheetml/2006/main" count="810" uniqueCount="254">
  <si>
    <t>台山市2023年度农村道路客运费改税补助资金分配表</t>
  </si>
  <si>
    <t>序号</t>
  </si>
  <si>
    <t>单位名称</t>
  </si>
  <si>
    <t>车牌号</t>
  </si>
  <si>
    <t>是否
镇通村</t>
  </si>
  <si>
    <t>通村系数</t>
  </si>
  <si>
    <t>车辆
座位数</t>
  </si>
  <si>
    <t>车型系数</t>
  </si>
  <si>
    <t>全年
申报总里程</t>
  </si>
  <si>
    <t>全年
行驶总里程</t>
  </si>
  <si>
    <t>全年
有效里程</t>
  </si>
  <si>
    <t>有效营运里程占总里程占比</t>
  </si>
  <si>
    <t>2023年度投诉工单宗数</t>
  </si>
  <si>
    <t>单车服务质量系数</t>
  </si>
  <si>
    <t>公安违法宗数</t>
  </si>
  <si>
    <t>执法违法宗数</t>
  </si>
  <si>
    <t>违法宗数总数</t>
  </si>
  <si>
    <t>单车安全生产系数</t>
  </si>
  <si>
    <t>单车年度有效总里程*车型系数*通村系数*（0.5*单车服务质量系数+0.5*单车安全生产系数）</t>
  </si>
  <si>
    <t>费改税补贴资金</t>
  </si>
  <si>
    <r>
      <rPr>
        <b/>
        <sz val="11"/>
        <color theme="1"/>
        <rFont val="宋体"/>
        <charset val="134"/>
        <scheme val="minor"/>
      </rPr>
      <t>单车年度有效总里程*车型系数*通村系数*（0.5*单车服务质量系数+0.5*单车安全生产系数）/</t>
    </r>
    <r>
      <rPr>
        <b/>
        <sz val="11"/>
        <color theme="1"/>
        <rFont val="仿宋_GB2312"/>
        <charset val="134"/>
      </rPr>
      <t>Σ</t>
    </r>
    <r>
      <rPr>
        <b/>
        <sz val="11"/>
        <color theme="1"/>
        <rFont val="宋体"/>
        <charset val="134"/>
        <scheme val="minor"/>
      </rPr>
      <t>单车年度有效总里程*车型系数*通村系数*（0.5*单车服务质量系数+0.5*单车安全生产系数）</t>
    </r>
  </si>
  <si>
    <t>单车补助金额</t>
  </si>
  <si>
    <t>合计</t>
  </si>
  <si>
    <t>江门市文旅交通投资集团有限公司台山汽车总站</t>
  </si>
  <si>
    <t>粤J45622</t>
  </si>
  <si>
    <t>否</t>
  </si>
  <si>
    <t>粤J47636</t>
  </si>
  <si>
    <t>粤J50027</t>
  </si>
  <si>
    <t>粤J50059</t>
  </si>
  <si>
    <t>粤J50063</t>
  </si>
  <si>
    <t>粤J50078</t>
  </si>
  <si>
    <t>粤J50307</t>
  </si>
  <si>
    <t>粤J53611</t>
  </si>
  <si>
    <t>粤J53625</t>
  </si>
  <si>
    <t>粤J53648</t>
  </si>
  <si>
    <t>粤J53653</t>
  </si>
  <si>
    <t>粤J53656</t>
  </si>
  <si>
    <t>粤J53660</t>
  </si>
  <si>
    <t>粤J53662</t>
  </si>
  <si>
    <t>粤J53742</t>
  </si>
  <si>
    <t>粤J53743</t>
  </si>
  <si>
    <t>粤J53940</t>
  </si>
  <si>
    <t>粤J54086</t>
  </si>
  <si>
    <t>粤J54089</t>
  </si>
  <si>
    <t>粤J54589</t>
  </si>
  <si>
    <t>粤J55341</t>
  </si>
  <si>
    <t>粤J55342</t>
  </si>
  <si>
    <t>粤J55349</t>
  </si>
  <si>
    <t>粤J55379</t>
  </si>
  <si>
    <t>粤J55436</t>
  </si>
  <si>
    <t>粤J55445</t>
  </si>
  <si>
    <t>粤J55451</t>
  </si>
  <si>
    <t>粤J55456</t>
  </si>
  <si>
    <t>粤J56475</t>
  </si>
  <si>
    <t>粤J58873</t>
  </si>
  <si>
    <t>是</t>
  </si>
  <si>
    <t>粤J58949</t>
  </si>
  <si>
    <t>粤J60099</t>
  </si>
  <si>
    <t>粤J62048</t>
  </si>
  <si>
    <t>粤J63548</t>
  </si>
  <si>
    <t>粤J63873</t>
  </si>
  <si>
    <t>粤J64858</t>
  </si>
  <si>
    <t>粤J64891</t>
  </si>
  <si>
    <t>粤J64966</t>
  </si>
  <si>
    <t>粤J65109</t>
  </si>
  <si>
    <t>粤J65138</t>
  </si>
  <si>
    <t>粤J65249</t>
  </si>
  <si>
    <t>粤J65819</t>
  </si>
  <si>
    <t>粤J65865</t>
  </si>
  <si>
    <t>粤J65975</t>
  </si>
  <si>
    <t>粤J67007</t>
  </si>
  <si>
    <t>粤J69205</t>
  </si>
  <si>
    <t>粤J69458</t>
  </si>
  <si>
    <t>台山港航经营开发有限公司</t>
  </si>
  <si>
    <t>粤J00287D</t>
  </si>
  <si>
    <t>粤J00355D</t>
  </si>
  <si>
    <t>粤J00365D</t>
  </si>
  <si>
    <t>粤J00490D</t>
  </si>
  <si>
    <t>粤J00493D</t>
  </si>
  <si>
    <t>粤J00566D</t>
  </si>
  <si>
    <t>粤J00726D</t>
  </si>
  <si>
    <t>粤J51921</t>
  </si>
  <si>
    <t>粤J52388</t>
  </si>
  <si>
    <t>粤J52540</t>
  </si>
  <si>
    <t>粤J52845</t>
  </si>
  <si>
    <t>粤J52905</t>
  </si>
  <si>
    <t>粤J55181</t>
  </si>
  <si>
    <t>粤J55543</t>
  </si>
  <si>
    <t>粤J55878</t>
  </si>
  <si>
    <t>粤J57249</t>
  </si>
  <si>
    <t>粤J62961</t>
  </si>
  <si>
    <t>粤J50499</t>
  </si>
  <si>
    <t>粤J51137</t>
  </si>
  <si>
    <t>粤J52663</t>
  </si>
  <si>
    <t>粤J57356</t>
  </si>
  <si>
    <t>粤J60043</t>
  </si>
  <si>
    <t>粤J60340</t>
  </si>
  <si>
    <t>粤J60371</t>
  </si>
  <si>
    <t>粤J60420</t>
  </si>
  <si>
    <t>粤J60469</t>
  </si>
  <si>
    <t>粤J60509</t>
  </si>
  <si>
    <t>粤J60576</t>
  </si>
  <si>
    <t>粤J60653</t>
  </si>
  <si>
    <t>粤J60747</t>
  </si>
  <si>
    <t>粤J63262</t>
  </si>
  <si>
    <t>粤J64135</t>
  </si>
  <si>
    <t>粤J64306</t>
  </si>
  <si>
    <t>粤J64311</t>
  </si>
  <si>
    <t>粤J65147</t>
  </si>
  <si>
    <t>粤J65401</t>
  </si>
  <si>
    <t>粤J66741</t>
  </si>
  <si>
    <t>粤J67433</t>
  </si>
  <si>
    <t>粤JF6139</t>
  </si>
  <si>
    <t>粤JU101Z</t>
  </si>
  <si>
    <t>粤J00577D</t>
  </si>
  <si>
    <t>台山市祥安汽车运输有限公司</t>
  </si>
  <si>
    <t>粤J00036D</t>
  </si>
  <si>
    <t>粤J02369D</t>
  </si>
  <si>
    <t>粤J03086D</t>
  </si>
  <si>
    <t>粤J03196D</t>
  </si>
  <si>
    <t>粤J03307D</t>
  </si>
  <si>
    <t>粤J05337D</t>
  </si>
  <si>
    <t>粤J05878D</t>
  </si>
  <si>
    <t>粤J06661D</t>
  </si>
  <si>
    <t>粤J08832D</t>
  </si>
  <si>
    <t>粤J08869D</t>
  </si>
  <si>
    <t>粤J59867</t>
  </si>
  <si>
    <t>台山市2023年度农村道路客运涨价补贴资金分配表</t>
  </si>
  <si>
    <t>单车年度有效总里程*车型系数*（0.5*单车服务质量系数+0.5*单车安全生产系数）</t>
  </si>
  <si>
    <t>涨价补贴资金</t>
  </si>
  <si>
    <r>
      <rPr>
        <b/>
        <sz val="11"/>
        <color theme="1"/>
        <rFont val="宋体"/>
        <charset val="134"/>
        <scheme val="minor"/>
      </rPr>
      <t>单车年度有效总里程*车型系数*（0.5*单车服务质量系数+0.5*单车安全生产系数）/</t>
    </r>
    <r>
      <rPr>
        <b/>
        <sz val="11"/>
        <color theme="1"/>
        <rFont val="仿宋_GB2312"/>
        <charset val="134"/>
      </rPr>
      <t>Σ</t>
    </r>
    <r>
      <rPr>
        <b/>
        <sz val="11"/>
        <color theme="1"/>
        <rFont val="宋体"/>
        <charset val="134"/>
        <scheme val="minor"/>
      </rPr>
      <t>单车年度有效总里程*车型系数*（0.5*单车服务质量系数+0.5*单车安全生产系数）</t>
    </r>
  </si>
  <si>
    <t>台山市2023年度城市交通发展奖励资金（新能源公交车奖励资金）分配明细表</t>
  </si>
  <si>
    <t>业户名称</t>
  </si>
  <si>
    <t>燃料类型</t>
  </si>
  <si>
    <t>是否专用于定制公交、公交化运营客运车辆、不符合跨市公交认定标准的跨市、县公交车用途车辆</t>
  </si>
  <si>
    <t>实际运营天数</t>
  </si>
  <si>
    <t>运营折算月数</t>
  </si>
  <si>
    <t>车辆标台数</t>
  </si>
  <si>
    <t>运营折算月数系数×车辆标台数</t>
  </si>
  <si>
    <t>单车分配金额（元）</t>
  </si>
  <si>
    <t>合计（元）</t>
  </si>
  <si>
    <t>粤J52497</t>
  </si>
  <si>
    <t>纯电动</t>
  </si>
  <si>
    <t>粤J52553</t>
  </si>
  <si>
    <t>粤J52580</t>
  </si>
  <si>
    <t>粤J52582</t>
  </si>
  <si>
    <t>粤J52585</t>
  </si>
  <si>
    <t>粤J52586</t>
  </si>
  <si>
    <t>粤J52587</t>
  </si>
  <si>
    <t>粤J52588</t>
  </si>
  <si>
    <t>粤J52601</t>
  </si>
  <si>
    <t>粤J52603</t>
  </si>
  <si>
    <t>江门市文旅交通投资集团有限公司台山公共汽车分公司</t>
  </si>
  <si>
    <t>粤J00676D</t>
  </si>
  <si>
    <t>粤J02955D</t>
  </si>
  <si>
    <t>粤J05838D</t>
  </si>
  <si>
    <r>
      <rPr>
        <sz val="10"/>
        <rFont val="宋体"/>
        <charset val="134"/>
      </rPr>
      <t>粤</t>
    </r>
    <r>
      <rPr>
        <sz val="10"/>
        <rFont val="Arial"/>
        <charset val="0"/>
      </rPr>
      <t>J06136D</t>
    </r>
  </si>
  <si>
    <t>粤J06152D</t>
  </si>
  <si>
    <t>粤J06156D</t>
  </si>
  <si>
    <t>粤J06180D</t>
  </si>
  <si>
    <t>粤J06181D</t>
  </si>
  <si>
    <t>粤J06185D</t>
  </si>
  <si>
    <t>粤J06189D</t>
  </si>
  <si>
    <t>粤J06191D</t>
  </si>
  <si>
    <t>粤J06203D</t>
  </si>
  <si>
    <t>粤J06213D</t>
  </si>
  <si>
    <t>粤J06219D</t>
  </si>
  <si>
    <t>粤J06221D</t>
  </si>
  <si>
    <t>粤J06225D</t>
  </si>
  <si>
    <t>粤J06235D</t>
  </si>
  <si>
    <t>粤J06237D</t>
  </si>
  <si>
    <t>粤J06238D</t>
  </si>
  <si>
    <t>粤J06239D</t>
  </si>
  <si>
    <t>粤J06256D</t>
  </si>
  <si>
    <t>粤J06257D</t>
  </si>
  <si>
    <t>粤J06258D</t>
  </si>
  <si>
    <t>粤J06259D</t>
  </si>
  <si>
    <t>粤J06260D</t>
  </si>
  <si>
    <t>粤J06262D</t>
  </si>
  <si>
    <t>粤J06265D</t>
  </si>
  <si>
    <t>粤J06267D</t>
  </si>
  <si>
    <t>粤J06268D</t>
  </si>
  <si>
    <t>粤J06270D</t>
  </si>
  <si>
    <t>粤J06276D</t>
  </si>
  <si>
    <t>粤J06279D</t>
  </si>
  <si>
    <t>粤J06280D</t>
  </si>
  <si>
    <t>粤J06281D</t>
  </si>
  <si>
    <t>粤J06283D</t>
  </si>
  <si>
    <t>粤J06285D</t>
  </si>
  <si>
    <t>粤J06286D</t>
  </si>
  <si>
    <t>粤J06287D</t>
  </si>
  <si>
    <t>粤J06289D</t>
  </si>
  <si>
    <t>粤J06290D</t>
  </si>
  <si>
    <t>粤J06293D</t>
  </si>
  <si>
    <t>粤J06295D</t>
  </si>
  <si>
    <t>粤J06298D</t>
  </si>
  <si>
    <t>粤J06299D</t>
  </si>
  <si>
    <t>粤J06480D</t>
  </si>
  <si>
    <t>粤J06867D</t>
  </si>
  <si>
    <t>粤J07999D</t>
  </si>
  <si>
    <t>粤J08076D</t>
  </si>
  <si>
    <t>粤J08102D</t>
  </si>
  <si>
    <t>粤J08109D</t>
  </si>
  <si>
    <t>粤J08132D</t>
  </si>
  <si>
    <t>粤J08139D</t>
  </si>
  <si>
    <t>粤J08150D</t>
  </si>
  <si>
    <t>粤J08160D</t>
  </si>
  <si>
    <t>粤J08161D</t>
  </si>
  <si>
    <t>粤J08162D</t>
  </si>
  <si>
    <t>粤J08167D</t>
  </si>
  <si>
    <t>粤J08173D</t>
  </si>
  <si>
    <t>粤J08198D</t>
  </si>
  <si>
    <t>粤J08201D</t>
  </si>
  <si>
    <t>粤J08212D</t>
  </si>
  <si>
    <t>粤J08213D</t>
  </si>
  <si>
    <t>粤J08232D</t>
  </si>
  <si>
    <t>粤J08236D</t>
  </si>
  <si>
    <t>粤J08251D</t>
  </si>
  <si>
    <t>粤J08260D</t>
  </si>
  <si>
    <t>粤J08262D</t>
  </si>
  <si>
    <t>粤J08265D</t>
  </si>
  <si>
    <t>粤J08279D</t>
  </si>
  <si>
    <t>粤J08293D</t>
  </si>
  <si>
    <t>粤J08352D</t>
  </si>
  <si>
    <t>粤J08393D</t>
  </si>
  <si>
    <t>粤J08731D</t>
  </si>
  <si>
    <t>粤J08901D</t>
  </si>
  <si>
    <t>粤J08921D</t>
  </si>
  <si>
    <t>粤J09001D</t>
  </si>
  <si>
    <t>粤J09025D</t>
  </si>
  <si>
    <t>粤J09059D</t>
  </si>
  <si>
    <t>粤J09061D</t>
  </si>
  <si>
    <t>粤J09067D</t>
  </si>
  <si>
    <t>粤J09075D</t>
  </si>
  <si>
    <t>粤J09097D</t>
  </si>
  <si>
    <t>粤J09150D</t>
  </si>
  <si>
    <t>粤J09232D</t>
  </si>
  <si>
    <t>粤J09291D</t>
  </si>
  <si>
    <t>粤J09315D</t>
  </si>
  <si>
    <t>粤J09317D</t>
  </si>
  <si>
    <t>粤J09325D</t>
  </si>
  <si>
    <t>粤J09326D</t>
  </si>
  <si>
    <t>粤J09357D</t>
  </si>
  <si>
    <t>粤J09360D</t>
  </si>
  <si>
    <t>粤J09361D</t>
  </si>
  <si>
    <t>粤J09365D</t>
  </si>
  <si>
    <t>粤J09370D</t>
  </si>
  <si>
    <t>粤J09376D</t>
  </si>
  <si>
    <t>粤J09396D</t>
  </si>
  <si>
    <t>粤J09621D</t>
  </si>
  <si>
    <t>粤J09769D</t>
  </si>
  <si>
    <t>粤J09782D</t>
  </si>
  <si>
    <t>粤J09793D</t>
  </si>
  <si>
    <r>
      <rPr>
        <b/>
        <sz val="11"/>
        <rFont val="宋体"/>
        <charset val="134"/>
      </rPr>
      <t>计算公式：</t>
    </r>
    <r>
      <rPr>
        <sz val="11"/>
        <rFont val="宋体"/>
        <charset val="134"/>
      </rPr>
      <t xml:space="preserve">单车分配金额=新能源公交车奖励资金（出租车涨价补贴剩余涨价补贴的70%）/全市∑（新能源公交车运营折算月数×新能源公交车车辆标台数）×（单车运营折算月数×单车车辆系数）
</t>
    </r>
    <r>
      <rPr>
        <b/>
        <sz val="11"/>
        <rFont val="宋体"/>
        <charset val="134"/>
      </rPr>
      <t>指标说明</t>
    </r>
    <r>
      <rPr>
        <sz val="11"/>
        <rFont val="宋体"/>
        <charset val="134"/>
      </rPr>
      <t>：1.实际营运天数定义：当天至少有1次常规公交线路运营记录。
2.营运折算月数=（实际营运天数/365天）×12个月。
3..车辆标台数折算：长度在5米（L&lt;5）以下折算为0.5标台，5米至7米之间（5≤L&lt;7）折算为0.7标台，长度在7米至10米之间（7≤L&lt;10）折算为1标台，长度在10米至13米之间（10≤L&lt;13）折算为1.3标台，长度在13米至16米之间（13≤L&lt;16）折算为1.7标台，长度在16米至18米之间（16≤L&lt;18）折算为2标台，长度大于18米（L&gt;18）折算为2.5标台，双层巴士折算为1.9标台。
4.定制公交、公交化运营的道路客运车辆以及不符合跨市公交认定标准的跨市、县公交车不纳入补贴范围。专门用于上述用途的车辆不得进行申报。
5.不符合新能源公交车车辆技术标准的车辆不得进行申报。
6.全市∑（新能源公交车运营折算月数×新能源公交车车辆标台数）：1235.49。
7.新能源公交车奖励资金（出租车涨价补贴剩余涨价补贴的70%）/全市∑（新能源公交车运营折算月数×新能源公交车车辆标台数）：612.715837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</si>
</sst>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0"/>
    </font>
    <font>
      <b/>
      <sz val="20"/>
      <name val="宋体"/>
      <charset val="134"/>
    </font>
    <font>
      <sz val="20"/>
      <name val="Arial"/>
      <charset val="0"/>
    </font>
    <font>
      <b/>
      <sz val="1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0" xfId="0" applyFont="1" applyFill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176" fontId="0" fillId="0" borderId="7" xfId="0" applyNumberFormat="1" applyBorder="1">
      <alignment vertical="center"/>
    </xf>
    <xf numFmtId="177" fontId="0" fillId="0" borderId="7" xfId="0" applyNumberFormat="1" applyBorder="1">
      <alignment vertical="center"/>
    </xf>
    <xf numFmtId="178" fontId="0" fillId="0" borderId="7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3"/>
  <sheetViews>
    <sheetView workbookViewId="0">
      <pane ySplit="2" topLeftCell="A93" activePane="bottomLeft" state="frozen"/>
      <selection/>
      <selection pane="bottomLeft" activeCell="J110" sqref="J110"/>
    </sheetView>
  </sheetViews>
  <sheetFormatPr defaultColWidth="9" defaultRowHeight="13.5"/>
  <cols>
    <col min="1" max="1" width="4.71666666666667" customWidth="1"/>
    <col min="2" max="2" width="39.8583333333333" customWidth="1"/>
    <col min="4" max="4" width="6.525" customWidth="1"/>
    <col min="8" max="8" width="13.4666666666667" customWidth="1"/>
    <col min="9" max="9" width="13.8833333333333" customWidth="1"/>
    <col min="10" max="11" width="13.6083333333333" customWidth="1"/>
    <col min="12" max="17" width="8.225" customWidth="1"/>
    <col min="18" max="18" width="22.25" customWidth="1"/>
    <col min="19" max="19" width="14.25" customWidth="1"/>
    <col min="20" max="20" width="24" customWidth="1"/>
    <col min="21" max="21" width="12.8916666666667"/>
    <col min="22" max="22" width="14.1083333333333"/>
  </cols>
  <sheetData>
    <row r="1" ht="45" customHeight="1" spans="1:2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="55" customFormat="1" ht="98" customHeight="1" spans="1:2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3" t="s">
        <v>12</v>
      </c>
      <c r="M2" s="43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44" t="s">
        <v>18</v>
      </c>
      <c r="S2" s="44" t="s">
        <v>19</v>
      </c>
      <c r="T2" s="44" t="s">
        <v>20</v>
      </c>
      <c r="U2" s="44" t="s">
        <v>21</v>
      </c>
      <c r="V2" s="43" t="s">
        <v>22</v>
      </c>
    </row>
    <row r="3" spans="1:22">
      <c r="A3" s="57">
        <v>1</v>
      </c>
      <c r="B3" s="58" t="s">
        <v>23</v>
      </c>
      <c r="C3" s="57" t="s">
        <v>24</v>
      </c>
      <c r="D3" s="57" t="s">
        <v>25</v>
      </c>
      <c r="E3" s="57">
        <v>1</v>
      </c>
      <c r="F3" s="57">
        <v>35</v>
      </c>
      <c r="G3" s="57">
        <f t="shared" ref="G3:G27" si="0">IF(F3&gt;=20,1.05,1)</f>
        <v>1.05</v>
      </c>
      <c r="H3" s="58">
        <v>58341.69</v>
      </c>
      <c r="I3" s="57">
        <v>59102.62</v>
      </c>
      <c r="J3" s="58">
        <v>56015.6</v>
      </c>
      <c r="K3" s="60">
        <f t="shared" ref="K3:K9" si="1">J3/I3</f>
        <v>0.947768474561703</v>
      </c>
      <c r="L3" s="61"/>
      <c r="M3" s="62">
        <f t="shared" ref="M3:M25" si="2">1-L3*0.01</f>
        <v>1</v>
      </c>
      <c r="N3" s="62"/>
      <c r="O3" s="62"/>
      <c r="P3" s="62">
        <f t="shared" ref="P3:P25" si="3">N3+O3</f>
        <v>0</v>
      </c>
      <c r="Q3" s="62">
        <f t="shared" ref="Q3:Q25" si="4">1-P3*0.01</f>
        <v>1</v>
      </c>
      <c r="R3" s="64">
        <f t="shared" ref="R3:R25" si="5">J3*G3*E3*(0.5*M3+0.5*Q3)</f>
        <v>58816.38</v>
      </c>
      <c r="S3" s="62">
        <v>2310809</v>
      </c>
      <c r="T3" s="62">
        <f t="shared" ref="T3:T25" si="6">R3/7469207.93</f>
        <v>0.00787451367684712</v>
      </c>
      <c r="U3" s="65">
        <f t="shared" ref="U3:U25" si="7">S3*T3</f>
        <v>18196.4970750814</v>
      </c>
      <c r="V3" s="66">
        <f>SUM(U3:U49)</f>
        <v>1142902.05931716</v>
      </c>
    </row>
    <row r="4" spans="1:22">
      <c r="A4" s="57">
        <v>2</v>
      </c>
      <c r="B4" s="39" t="s">
        <v>23</v>
      </c>
      <c r="C4" s="38" t="s">
        <v>26</v>
      </c>
      <c r="D4" s="38" t="s">
        <v>25</v>
      </c>
      <c r="E4" s="38">
        <v>1</v>
      </c>
      <c r="F4" s="38">
        <v>50</v>
      </c>
      <c r="G4" s="38">
        <f t="shared" si="0"/>
        <v>1.05</v>
      </c>
      <c r="H4" s="39">
        <v>123119.36</v>
      </c>
      <c r="I4" s="38">
        <v>128822.42</v>
      </c>
      <c r="J4" s="39">
        <v>119826.09</v>
      </c>
      <c r="K4" s="45">
        <f t="shared" si="1"/>
        <v>0.930164873474664</v>
      </c>
      <c r="L4" s="63"/>
      <c r="M4" s="42">
        <f t="shared" si="2"/>
        <v>1</v>
      </c>
      <c r="N4" s="42"/>
      <c r="O4" s="42"/>
      <c r="P4" s="42">
        <f t="shared" si="3"/>
        <v>0</v>
      </c>
      <c r="Q4" s="42">
        <f t="shared" si="4"/>
        <v>1</v>
      </c>
      <c r="R4" s="48">
        <f t="shared" si="5"/>
        <v>125817.3945</v>
      </c>
      <c r="S4" s="42">
        <v>2310809</v>
      </c>
      <c r="T4" s="42">
        <f t="shared" si="6"/>
        <v>0.01684481081249</v>
      </c>
      <c r="U4" s="49">
        <f t="shared" si="7"/>
        <v>38925.1404287992</v>
      </c>
      <c r="V4" s="67"/>
    </row>
    <row r="5" spans="1:22">
      <c r="A5" s="57">
        <v>3</v>
      </c>
      <c r="B5" s="39" t="s">
        <v>23</v>
      </c>
      <c r="C5" s="38" t="s">
        <v>27</v>
      </c>
      <c r="D5" s="38" t="s">
        <v>25</v>
      </c>
      <c r="E5" s="38">
        <v>1</v>
      </c>
      <c r="F5" s="38">
        <v>50</v>
      </c>
      <c r="G5" s="38">
        <f t="shared" si="0"/>
        <v>1.05</v>
      </c>
      <c r="H5" s="39">
        <v>125507.67</v>
      </c>
      <c r="I5" s="38">
        <v>127994.33</v>
      </c>
      <c r="J5" s="39">
        <v>122534.03</v>
      </c>
      <c r="K5" s="45">
        <f t="shared" si="1"/>
        <v>0.957339516523896</v>
      </c>
      <c r="L5" s="63"/>
      <c r="M5" s="42">
        <f t="shared" si="2"/>
        <v>1</v>
      </c>
      <c r="N5" s="42"/>
      <c r="O5" s="42"/>
      <c r="P5" s="42">
        <f t="shared" si="3"/>
        <v>0</v>
      </c>
      <c r="Q5" s="42">
        <f t="shared" si="4"/>
        <v>1</v>
      </c>
      <c r="R5" s="48">
        <f t="shared" si="5"/>
        <v>128660.7315</v>
      </c>
      <c r="S5" s="42">
        <v>2310809</v>
      </c>
      <c r="T5" s="42">
        <f t="shared" si="6"/>
        <v>0.0172254853132734</v>
      </c>
      <c r="U5" s="49">
        <f t="shared" si="7"/>
        <v>39804.8064912799</v>
      </c>
      <c r="V5" s="67"/>
    </row>
    <row r="6" spans="1:22">
      <c r="A6" s="57">
        <v>4</v>
      </c>
      <c r="B6" s="39" t="s">
        <v>23</v>
      </c>
      <c r="C6" s="38" t="s">
        <v>28</v>
      </c>
      <c r="D6" s="38" t="s">
        <v>25</v>
      </c>
      <c r="E6" s="38">
        <v>1</v>
      </c>
      <c r="F6" s="38">
        <v>50</v>
      </c>
      <c r="G6" s="38">
        <f t="shared" si="0"/>
        <v>1.05</v>
      </c>
      <c r="H6" s="39">
        <v>144650.94</v>
      </c>
      <c r="I6" s="38">
        <v>146896.63</v>
      </c>
      <c r="J6" s="39">
        <v>141267.7</v>
      </c>
      <c r="K6" s="45">
        <f t="shared" si="1"/>
        <v>0.961681013376549</v>
      </c>
      <c r="L6" s="63"/>
      <c r="M6" s="42">
        <f t="shared" si="2"/>
        <v>1</v>
      </c>
      <c r="N6" s="42"/>
      <c r="O6" s="42"/>
      <c r="P6" s="42">
        <f t="shared" si="3"/>
        <v>0</v>
      </c>
      <c r="Q6" s="42">
        <f t="shared" si="4"/>
        <v>1</v>
      </c>
      <c r="R6" s="48">
        <f t="shared" si="5"/>
        <v>148331.085</v>
      </c>
      <c r="S6" s="42">
        <v>2310809</v>
      </c>
      <c r="T6" s="42">
        <f t="shared" si="6"/>
        <v>0.0198590113423178</v>
      </c>
      <c r="U6" s="49">
        <f t="shared" si="7"/>
        <v>45890.38214093</v>
      </c>
      <c r="V6" s="67"/>
    </row>
    <row r="7" spans="1:22">
      <c r="A7" s="57">
        <v>5</v>
      </c>
      <c r="B7" s="39" t="s">
        <v>23</v>
      </c>
      <c r="C7" s="38" t="s">
        <v>29</v>
      </c>
      <c r="D7" s="38" t="s">
        <v>25</v>
      </c>
      <c r="E7" s="38">
        <v>1</v>
      </c>
      <c r="F7" s="38">
        <v>50</v>
      </c>
      <c r="G7" s="38">
        <f t="shared" si="0"/>
        <v>1.05</v>
      </c>
      <c r="H7" s="39">
        <v>141248.92</v>
      </c>
      <c r="I7" s="38">
        <v>143455.87</v>
      </c>
      <c r="J7" s="39">
        <v>138010.5</v>
      </c>
      <c r="K7" s="45">
        <f t="shared" si="1"/>
        <v>0.962041497500242</v>
      </c>
      <c r="L7" s="63"/>
      <c r="M7" s="42">
        <f t="shared" si="2"/>
        <v>1</v>
      </c>
      <c r="N7" s="42"/>
      <c r="O7" s="42"/>
      <c r="P7" s="42">
        <f t="shared" si="3"/>
        <v>0</v>
      </c>
      <c r="Q7" s="42">
        <f t="shared" si="4"/>
        <v>1</v>
      </c>
      <c r="R7" s="48">
        <f t="shared" si="5"/>
        <v>144911.025</v>
      </c>
      <c r="S7" s="42">
        <v>2310809</v>
      </c>
      <c r="T7" s="42">
        <f t="shared" si="6"/>
        <v>0.0194011234334455</v>
      </c>
      <c r="U7" s="49">
        <f t="shared" si="7"/>
        <v>44832.2906401168</v>
      </c>
      <c r="V7" s="67"/>
    </row>
    <row r="8" spans="1:22">
      <c r="A8" s="57">
        <v>6</v>
      </c>
      <c r="B8" s="39" t="s">
        <v>23</v>
      </c>
      <c r="C8" s="38" t="s">
        <v>30</v>
      </c>
      <c r="D8" s="38" t="s">
        <v>25</v>
      </c>
      <c r="E8" s="38">
        <v>1</v>
      </c>
      <c r="F8" s="38">
        <v>50</v>
      </c>
      <c r="G8" s="38">
        <f t="shared" si="0"/>
        <v>1.05</v>
      </c>
      <c r="H8" s="39">
        <v>134332.2</v>
      </c>
      <c r="I8" s="38">
        <v>136530.17</v>
      </c>
      <c r="J8" s="39">
        <v>132683.07</v>
      </c>
      <c r="K8" s="45">
        <f t="shared" si="1"/>
        <v>0.971822345200332</v>
      </c>
      <c r="L8" s="63"/>
      <c r="M8" s="42">
        <f t="shared" si="2"/>
        <v>1</v>
      </c>
      <c r="N8" s="42"/>
      <c r="O8" s="42"/>
      <c r="P8" s="42">
        <f t="shared" si="3"/>
        <v>0</v>
      </c>
      <c r="Q8" s="42">
        <f t="shared" si="4"/>
        <v>1</v>
      </c>
      <c r="R8" s="48">
        <f t="shared" si="5"/>
        <v>139317.2235</v>
      </c>
      <c r="S8" s="42">
        <v>2310809</v>
      </c>
      <c r="T8" s="42">
        <f t="shared" si="6"/>
        <v>0.0186522084812278</v>
      </c>
      <c r="U8" s="49">
        <f t="shared" si="7"/>
        <v>43101.6912282976</v>
      </c>
      <c r="V8" s="67"/>
    </row>
    <row r="9" spans="1:22">
      <c r="A9" s="57">
        <v>7</v>
      </c>
      <c r="B9" s="39" t="s">
        <v>23</v>
      </c>
      <c r="C9" s="38" t="s">
        <v>31</v>
      </c>
      <c r="D9" s="38" t="s">
        <v>25</v>
      </c>
      <c r="E9" s="38">
        <v>1</v>
      </c>
      <c r="F9" s="38">
        <v>33</v>
      </c>
      <c r="G9" s="38">
        <f t="shared" si="0"/>
        <v>1.05</v>
      </c>
      <c r="H9" s="39">
        <v>5740.88</v>
      </c>
      <c r="I9" s="38">
        <v>6448.66</v>
      </c>
      <c r="J9" s="39">
        <v>5740.36</v>
      </c>
      <c r="K9" s="45">
        <f t="shared" si="1"/>
        <v>0.890163227709323</v>
      </c>
      <c r="L9" s="63"/>
      <c r="M9" s="42">
        <f t="shared" si="2"/>
        <v>1</v>
      </c>
      <c r="N9" s="42"/>
      <c r="O9" s="42"/>
      <c r="P9" s="42">
        <f t="shared" si="3"/>
        <v>0</v>
      </c>
      <c r="Q9" s="42">
        <f t="shared" si="4"/>
        <v>1</v>
      </c>
      <c r="R9" s="48">
        <f t="shared" si="5"/>
        <v>6027.378</v>
      </c>
      <c r="S9" s="42">
        <v>2310809</v>
      </c>
      <c r="T9" s="42">
        <f t="shared" si="6"/>
        <v>0.000806963476781935</v>
      </c>
      <c r="U9" s="49">
        <f t="shared" si="7"/>
        <v>1864.73846481899</v>
      </c>
      <c r="V9" s="67"/>
    </row>
    <row r="10" spans="1:22">
      <c r="A10" s="57">
        <v>8</v>
      </c>
      <c r="B10" s="39" t="s">
        <v>23</v>
      </c>
      <c r="C10" s="38" t="s">
        <v>32</v>
      </c>
      <c r="D10" s="38" t="s">
        <v>25</v>
      </c>
      <c r="E10" s="38">
        <v>1</v>
      </c>
      <c r="F10" s="38">
        <v>49</v>
      </c>
      <c r="G10" s="38">
        <f t="shared" si="0"/>
        <v>1.05</v>
      </c>
      <c r="H10" s="39">
        <v>83423.15</v>
      </c>
      <c r="I10" s="38">
        <v>89265.24</v>
      </c>
      <c r="J10" s="39">
        <v>79940.604</v>
      </c>
      <c r="K10" s="45">
        <f t="shared" ref="K10:K27" si="8">J10/I10</f>
        <v>0.895540122896662</v>
      </c>
      <c r="L10" s="63"/>
      <c r="M10" s="42">
        <f t="shared" si="2"/>
        <v>1</v>
      </c>
      <c r="N10" s="42"/>
      <c r="O10" s="42"/>
      <c r="P10" s="42">
        <f t="shared" si="3"/>
        <v>0</v>
      </c>
      <c r="Q10" s="42">
        <f t="shared" si="4"/>
        <v>1</v>
      </c>
      <c r="R10" s="48">
        <f t="shared" si="5"/>
        <v>83937.6342</v>
      </c>
      <c r="S10" s="42">
        <v>2310809</v>
      </c>
      <c r="T10" s="42">
        <f t="shared" si="6"/>
        <v>0.0112378226696388</v>
      </c>
      <c r="U10" s="49">
        <f t="shared" si="7"/>
        <v>25968.4617654054</v>
      </c>
      <c r="V10" s="67"/>
    </row>
    <row r="11" spans="1:22">
      <c r="A11" s="57">
        <v>9</v>
      </c>
      <c r="B11" s="39" t="s">
        <v>23</v>
      </c>
      <c r="C11" s="38" t="s">
        <v>33</v>
      </c>
      <c r="D11" s="38" t="s">
        <v>25</v>
      </c>
      <c r="E11" s="38">
        <v>1</v>
      </c>
      <c r="F11" s="38">
        <v>49</v>
      </c>
      <c r="G11" s="38">
        <f t="shared" si="0"/>
        <v>1.05</v>
      </c>
      <c r="H11" s="39">
        <v>67736.31</v>
      </c>
      <c r="I11" s="38">
        <v>70226.43</v>
      </c>
      <c r="J11" s="39">
        <v>64961.162</v>
      </c>
      <c r="K11" s="45">
        <f t="shared" si="8"/>
        <v>0.925024410325286</v>
      </c>
      <c r="L11" s="63"/>
      <c r="M11" s="42">
        <f t="shared" si="2"/>
        <v>1</v>
      </c>
      <c r="N11" s="42"/>
      <c r="O11" s="42"/>
      <c r="P11" s="42">
        <f t="shared" si="3"/>
        <v>0</v>
      </c>
      <c r="Q11" s="42">
        <f t="shared" si="4"/>
        <v>1</v>
      </c>
      <c r="R11" s="48">
        <f t="shared" si="5"/>
        <v>68209.2201</v>
      </c>
      <c r="S11" s="42">
        <v>2310809</v>
      </c>
      <c r="T11" s="42">
        <f t="shared" si="6"/>
        <v>0.00913205533160194</v>
      </c>
      <c r="U11" s="49">
        <f t="shared" si="7"/>
        <v>21102.4356487638</v>
      </c>
      <c r="V11" s="67"/>
    </row>
    <row r="12" spans="1:22">
      <c r="A12" s="57">
        <v>10</v>
      </c>
      <c r="B12" s="39" t="s">
        <v>23</v>
      </c>
      <c r="C12" s="38" t="s">
        <v>34</v>
      </c>
      <c r="D12" s="38" t="s">
        <v>25</v>
      </c>
      <c r="E12" s="38">
        <v>1</v>
      </c>
      <c r="F12" s="38">
        <v>49</v>
      </c>
      <c r="G12" s="38">
        <f t="shared" si="0"/>
        <v>1.05</v>
      </c>
      <c r="H12" s="39">
        <v>79406.57</v>
      </c>
      <c r="I12" s="38">
        <v>81851.23</v>
      </c>
      <c r="J12" s="39">
        <v>77842.996</v>
      </c>
      <c r="K12" s="45">
        <f t="shared" si="8"/>
        <v>0.951030253302241</v>
      </c>
      <c r="L12" s="63"/>
      <c r="M12" s="42">
        <f t="shared" si="2"/>
        <v>1</v>
      </c>
      <c r="N12" s="42"/>
      <c r="O12" s="42"/>
      <c r="P12" s="42">
        <f t="shared" si="3"/>
        <v>0</v>
      </c>
      <c r="Q12" s="42">
        <f t="shared" si="4"/>
        <v>1</v>
      </c>
      <c r="R12" s="48">
        <f t="shared" si="5"/>
        <v>81735.1458</v>
      </c>
      <c r="S12" s="42">
        <v>2310809</v>
      </c>
      <c r="T12" s="42">
        <f t="shared" si="6"/>
        <v>0.0109429469049471</v>
      </c>
      <c r="U12" s="49">
        <f t="shared" si="7"/>
        <v>25287.060194474</v>
      </c>
      <c r="V12" s="67"/>
    </row>
    <row r="13" spans="1:22">
      <c r="A13" s="57">
        <v>11</v>
      </c>
      <c r="B13" s="39" t="s">
        <v>23</v>
      </c>
      <c r="C13" s="38" t="s">
        <v>35</v>
      </c>
      <c r="D13" s="38" t="s">
        <v>25</v>
      </c>
      <c r="E13" s="38">
        <v>1</v>
      </c>
      <c r="F13" s="38">
        <v>49</v>
      </c>
      <c r="G13" s="38">
        <f t="shared" si="0"/>
        <v>1.05</v>
      </c>
      <c r="H13" s="39">
        <v>78825.01</v>
      </c>
      <c r="I13" s="38">
        <v>81962.37</v>
      </c>
      <c r="J13" s="39">
        <v>75627.05</v>
      </c>
      <c r="K13" s="45">
        <f t="shared" si="8"/>
        <v>0.922704528919796</v>
      </c>
      <c r="L13" s="63"/>
      <c r="M13" s="42">
        <f t="shared" si="2"/>
        <v>1</v>
      </c>
      <c r="N13" s="42"/>
      <c r="O13" s="42"/>
      <c r="P13" s="42">
        <f t="shared" si="3"/>
        <v>0</v>
      </c>
      <c r="Q13" s="42">
        <f t="shared" si="4"/>
        <v>1</v>
      </c>
      <c r="R13" s="48">
        <f t="shared" si="5"/>
        <v>79408.4025</v>
      </c>
      <c r="S13" s="42">
        <v>2310809</v>
      </c>
      <c r="T13" s="42">
        <f t="shared" si="6"/>
        <v>0.0106314355209013</v>
      </c>
      <c r="U13" s="49">
        <f t="shared" si="7"/>
        <v>24567.2168846185</v>
      </c>
      <c r="V13" s="67"/>
    </row>
    <row r="14" spans="1:22">
      <c r="A14" s="57">
        <v>12</v>
      </c>
      <c r="B14" s="39" t="s">
        <v>23</v>
      </c>
      <c r="C14" s="38" t="s">
        <v>36</v>
      </c>
      <c r="D14" s="38" t="s">
        <v>25</v>
      </c>
      <c r="E14" s="38">
        <v>1</v>
      </c>
      <c r="F14" s="38">
        <v>49</v>
      </c>
      <c r="G14" s="38">
        <f t="shared" si="0"/>
        <v>1.05</v>
      </c>
      <c r="H14" s="39">
        <v>71001.95</v>
      </c>
      <c r="I14" s="38">
        <v>72047.49</v>
      </c>
      <c r="J14" s="39">
        <v>68254.38</v>
      </c>
      <c r="K14" s="45">
        <f t="shared" si="8"/>
        <v>0.947352641986556</v>
      </c>
      <c r="L14" s="63"/>
      <c r="M14" s="42">
        <f t="shared" si="2"/>
        <v>1</v>
      </c>
      <c r="N14" s="42"/>
      <c r="O14" s="42"/>
      <c r="P14" s="42">
        <f t="shared" si="3"/>
        <v>0</v>
      </c>
      <c r="Q14" s="42">
        <f t="shared" si="4"/>
        <v>1</v>
      </c>
      <c r="R14" s="48">
        <f t="shared" si="5"/>
        <v>71667.099</v>
      </c>
      <c r="S14" s="42">
        <v>2310809</v>
      </c>
      <c r="T14" s="42">
        <f t="shared" si="6"/>
        <v>0.00959500654843867</v>
      </c>
      <c r="U14" s="49">
        <f t="shared" si="7"/>
        <v>22172.227487191</v>
      </c>
      <c r="V14" s="67"/>
    </row>
    <row r="15" spans="1:22">
      <c r="A15" s="57">
        <v>13</v>
      </c>
      <c r="B15" s="39" t="s">
        <v>23</v>
      </c>
      <c r="C15" s="38" t="s">
        <v>37</v>
      </c>
      <c r="D15" s="38" t="s">
        <v>25</v>
      </c>
      <c r="E15" s="38">
        <v>1</v>
      </c>
      <c r="F15" s="38">
        <v>49</v>
      </c>
      <c r="G15" s="38">
        <f t="shared" si="0"/>
        <v>1.05</v>
      </c>
      <c r="H15" s="39">
        <v>87918.55</v>
      </c>
      <c r="I15" s="38">
        <v>89957.26</v>
      </c>
      <c r="J15" s="39">
        <v>86469.804</v>
      </c>
      <c r="K15" s="45">
        <f t="shared" si="8"/>
        <v>0.961232078433692</v>
      </c>
      <c r="L15" s="63"/>
      <c r="M15" s="42">
        <f t="shared" si="2"/>
        <v>1</v>
      </c>
      <c r="N15" s="42"/>
      <c r="O15" s="42"/>
      <c r="P15" s="42">
        <f t="shared" si="3"/>
        <v>0</v>
      </c>
      <c r="Q15" s="42">
        <f t="shared" si="4"/>
        <v>1</v>
      </c>
      <c r="R15" s="48">
        <f t="shared" si="5"/>
        <v>90793.2942</v>
      </c>
      <c r="S15" s="42">
        <v>2310809</v>
      </c>
      <c r="T15" s="42">
        <f t="shared" si="6"/>
        <v>0.0121556790292756</v>
      </c>
      <c r="U15" s="49">
        <f t="shared" si="7"/>
        <v>28089.4525019613</v>
      </c>
      <c r="V15" s="67"/>
    </row>
    <row r="16" spans="1:22">
      <c r="A16" s="57">
        <v>14</v>
      </c>
      <c r="B16" s="39" t="s">
        <v>23</v>
      </c>
      <c r="C16" s="38" t="s">
        <v>38</v>
      </c>
      <c r="D16" s="38" t="s">
        <v>25</v>
      </c>
      <c r="E16" s="38">
        <v>1</v>
      </c>
      <c r="F16" s="38">
        <v>49</v>
      </c>
      <c r="G16" s="38">
        <f t="shared" si="0"/>
        <v>1.05</v>
      </c>
      <c r="H16" s="39">
        <v>83108.17</v>
      </c>
      <c r="I16" s="38">
        <v>86164.43</v>
      </c>
      <c r="J16" s="39">
        <v>80488.604</v>
      </c>
      <c r="K16" s="45">
        <f t="shared" si="8"/>
        <v>0.934127969047088</v>
      </c>
      <c r="L16" s="63"/>
      <c r="M16" s="42">
        <f t="shared" si="2"/>
        <v>1</v>
      </c>
      <c r="N16" s="42">
        <v>1</v>
      </c>
      <c r="O16" s="42"/>
      <c r="P16" s="42">
        <f t="shared" si="3"/>
        <v>1</v>
      </c>
      <c r="Q16" s="42">
        <f t="shared" si="4"/>
        <v>0.99</v>
      </c>
      <c r="R16" s="48">
        <f t="shared" si="5"/>
        <v>84090.469029</v>
      </c>
      <c r="S16" s="42">
        <v>2310809</v>
      </c>
      <c r="T16" s="42">
        <f t="shared" si="6"/>
        <v>0.01125828465576</v>
      </c>
      <c r="U16" s="49">
        <f t="shared" si="7"/>
        <v>26015.7455070921</v>
      </c>
      <c r="V16" s="67"/>
    </row>
    <row r="17" spans="1:22">
      <c r="A17" s="57">
        <v>15</v>
      </c>
      <c r="B17" s="39" t="s">
        <v>23</v>
      </c>
      <c r="C17" s="38" t="s">
        <v>39</v>
      </c>
      <c r="D17" s="38" t="s">
        <v>25</v>
      </c>
      <c r="E17" s="38">
        <v>1</v>
      </c>
      <c r="F17" s="38">
        <v>48</v>
      </c>
      <c r="G17" s="38">
        <f t="shared" si="0"/>
        <v>1.05</v>
      </c>
      <c r="H17" s="39">
        <v>71559.14</v>
      </c>
      <c r="I17" s="38">
        <v>78888.84</v>
      </c>
      <c r="J17" s="39">
        <v>66700.242</v>
      </c>
      <c r="K17" s="45">
        <f t="shared" si="8"/>
        <v>0.845496549321805</v>
      </c>
      <c r="L17" s="63"/>
      <c r="M17" s="42">
        <f t="shared" si="2"/>
        <v>1</v>
      </c>
      <c r="N17" s="42"/>
      <c r="O17" s="42"/>
      <c r="P17" s="42">
        <f t="shared" si="3"/>
        <v>0</v>
      </c>
      <c r="Q17" s="42">
        <f t="shared" si="4"/>
        <v>1</v>
      </c>
      <c r="R17" s="48">
        <f t="shared" si="5"/>
        <v>70035.2541</v>
      </c>
      <c r="S17" s="42">
        <v>2310809</v>
      </c>
      <c r="T17" s="42">
        <f t="shared" si="6"/>
        <v>0.00937653025010913</v>
      </c>
      <c r="U17" s="49">
        <f t="shared" si="7"/>
        <v>21667.3704907244</v>
      </c>
      <c r="V17" s="67"/>
    </row>
    <row r="18" spans="1:22">
      <c r="A18" s="57">
        <v>16</v>
      </c>
      <c r="B18" s="39" t="s">
        <v>23</v>
      </c>
      <c r="C18" s="38" t="s">
        <v>40</v>
      </c>
      <c r="D18" s="38" t="s">
        <v>25</v>
      </c>
      <c r="E18" s="38">
        <v>1</v>
      </c>
      <c r="F18" s="38">
        <v>48</v>
      </c>
      <c r="G18" s="38">
        <f t="shared" si="0"/>
        <v>1.05</v>
      </c>
      <c r="H18" s="39">
        <v>89261.47</v>
      </c>
      <c r="I18" s="38">
        <v>91742.99</v>
      </c>
      <c r="J18" s="39">
        <v>85120.07</v>
      </c>
      <c r="K18" s="45">
        <f t="shared" si="8"/>
        <v>0.927810070284389</v>
      </c>
      <c r="L18" s="63"/>
      <c r="M18" s="42">
        <f t="shared" si="2"/>
        <v>1</v>
      </c>
      <c r="N18" s="42"/>
      <c r="O18" s="42"/>
      <c r="P18" s="42">
        <f t="shared" si="3"/>
        <v>0</v>
      </c>
      <c r="Q18" s="42">
        <f t="shared" si="4"/>
        <v>1</v>
      </c>
      <c r="R18" s="48">
        <f t="shared" si="5"/>
        <v>89376.0735</v>
      </c>
      <c r="S18" s="42">
        <v>2310809</v>
      </c>
      <c r="T18" s="42">
        <f t="shared" si="6"/>
        <v>0.011965937263712</v>
      </c>
      <c r="U18" s="49">
        <f t="shared" si="7"/>
        <v>27650.995522421</v>
      </c>
      <c r="V18" s="67"/>
    </row>
    <row r="19" spans="1:22">
      <c r="A19" s="57">
        <v>17</v>
      </c>
      <c r="B19" s="39" t="s">
        <v>23</v>
      </c>
      <c r="C19" s="38" t="s">
        <v>41</v>
      </c>
      <c r="D19" s="38" t="s">
        <v>25</v>
      </c>
      <c r="E19" s="38">
        <v>1</v>
      </c>
      <c r="F19" s="38">
        <v>48</v>
      </c>
      <c r="G19" s="38">
        <f t="shared" si="0"/>
        <v>1.05</v>
      </c>
      <c r="H19" s="39">
        <v>50140.21</v>
      </c>
      <c r="I19" s="38">
        <v>51343.86</v>
      </c>
      <c r="J19" s="39">
        <v>46733.33</v>
      </c>
      <c r="K19" s="45">
        <f t="shared" si="8"/>
        <v>0.910202894757036</v>
      </c>
      <c r="L19" s="63"/>
      <c r="M19" s="42">
        <f t="shared" si="2"/>
        <v>1</v>
      </c>
      <c r="N19" s="42"/>
      <c r="O19" s="42"/>
      <c r="P19" s="42">
        <f t="shared" si="3"/>
        <v>0</v>
      </c>
      <c r="Q19" s="42">
        <f t="shared" si="4"/>
        <v>1</v>
      </c>
      <c r="R19" s="48">
        <f t="shared" si="5"/>
        <v>49069.9965</v>
      </c>
      <c r="S19" s="42">
        <v>2310809</v>
      </c>
      <c r="T19" s="42">
        <f t="shared" si="6"/>
        <v>0.00656963856942727</v>
      </c>
      <c r="U19" s="49">
        <f t="shared" si="7"/>
        <v>15181.1799329797</v>
      </c>
      <c r="V19" s="67"/>
    </row>
    <row r="20" spans="1:22">
      <c r="A20" s="57">
        <v>18</v>
      </c>
      <c r="B20" s="39" t="s">
        <v>23</v>
      </c>
      <c r="C20" s="38" t="s">
        <v>42</v>
      </c>
      <c r="D20" s="38" t="s">
        <v>25</v>
      </c>
      <c r="E20" s="38">
        <v>1</v>
      </c>
      <c r="F20" s="38">
        <v>48</v>
      </c>
      <c r="G20" s="38">
        <f t="shared" si="0"/>
        <v>1.05</v>
      </c>
      <c r="H20" s="39">
        <v>50324.84</v>
      </c>
      <c r="I20" s="38">
        <v>53987.54</v>
      </c>
      <c r="J20" s="39">
        <v>49121.24</v>
      </c>
      <c r="K20" s="45">
        <f t="shared" si="8"/>
        <v>0.909862534947879</v>
      </c>
      <c r="L20" s="63"/>
      <c r="M20" s="42">
        <f t="shared" si="2"/>
        <v>1</v>
      </c>
      <c r="N20" s="42"/>
      <c r="O20" s="42"/>
      <c r="P20" s="42">
        <f t="shared" si="3"/>
        <v>0</v>
      </c>
      <c r="Q20" s="42">
        <f t="shared" si="4"/>
        <v>1</v>
      </c>
      <c r="R20" s="48">
        <f t="shared" si="5"/>
        <v>51577.302</v>
      </c>
      <c r="S20" s="42">
        <v>2310809</v>
      </c>
      <c r="T20" s="42">
        <f t="shared" si="6"/>
        <v>0.00690532416333468</v>
      </c>
      <c r="U20" s="49">
        <f t="shared" si="7"/>
        <v>15956.8852245512</v>
      </c>
      <c r="V20" s="67"/>
    </row>
    <row r="21" spans="1:22">
      <c r="A21" s="57">
        <v>19</v>
      </c>
      <c r="B21" s="39" t="s">
        <v>23</v>
      </c>
      <c r="C21" s="38" t="s">
        <v>43</v>
      </c>
      <c r="D21" s="38" t="s">
        <v>25</v>
      </c>
      <c r="E21" s="38">
        <v>1</v>
      </c>
      <c r="F21" s="38">
        <v>48</v>
      </c>
      <c r="G21" s="38">
        <f t="shared" si="0"/>
        <v>1.05</v>
      </c>
      <c r="H21" s="39">
        <v>71605.65</v>
      </c>
      <c r="I21" s="38">
        <v>75397.12</v>
      </c>
      <c r="J21" s="39">
        <v>66795.18</v>
      </c>
      <c r="K21" s="45">
        <f t="shared" si="8"/>
        <v>0.885911557364525</v>
      </c>
      <c r="L21" s="63"/>
      <c r="M21" s="42">
        <f t="shared" si="2"/>
        <v>1</v>
      </c>
      <c r="N21" s="42"/>
      <c r="O21" s="42"/>
      <c r="P21" s="42">
        <f t="shared" si="3"/>
        <v>0</v>
      </c>
      <c r="Q21" s="42">
        <f t="shared" si="4"/>
        <v>1</v>
      </c>
      <c r="R21" s="48">
        <f t="shared" si="5"/>
        <v>70134.939</v>
      </c>
      <c r="S21" s="42">
        <v>2310809</v>
      </c>
      <c r="T21" s="42">
        <f t="shared" si="6"/>
        <v>0.00938987636403905</v>
      </c>
      <c r="U21" s="49">
        <f t="shared" si="7"/>
        <v>21698.2108109087</v>
      </c>
      <c r="V21" s="67"/>
    </row>
    <row r="22" spans="1:22">
      <c r="A22" s="57">
        <v>20</v>
      </c>
      <c r="B22" s="39" t="s">
        <v>23</v>
      </c>
      <c r="C22" s="38" t="s">
        <v>44</v>
      </c>
      <c r="D22" s="38" t="s">
        <v>25</v>
      </c>
      <c r="E22" s="38">
        <v>1</v>
      </c>
      <c r="F22" s="38">
        <v>44</v>
      </c>
      <c r="G22" s="38">
        <f t="shared" si="0"/>
        <v>1.05</v>
      </c>
      <c r="H22" s="39">
        <v>110367.36</v>
      </c>
      <c r="I22" s="38">
        <v>112000.95</v>
      </c>
      <c r="J22" s="39">
        <v>109392.302</v>
      </c>
      <c r="K22" s="45">
        <f t="shared" si="8"/>
        <v>0.976708697560155</v>
      </c>
      <c r="L22" s="63"/>
      <c r="M22" s="42">
        <f t="shared" si="2"/>
        <v>1</v>
      </c>
      <c r="N22" s="42"/>
      <c r="O22" s="42"/>
      <c r="P22" s="42">
        <f t="shared" si="3"/>
        <v>0</v>
      </c>
      <c r="Q22" s="42">
        <f t="shared" si="4"/>
        <v>1</v>
      </c>
      <c r="R22" s="48">
        <f t="shared" si="5"/>
        <v>114861.9171</v>
      </c>
      <c r="S22" s="42">
        <v>2310809</v>
      </c>
      <c r="T22" s="42">
        <f t="shared" si="6"/>
        <v>0.015378058580838</v>
      </c>
      <c r="U22" s="49">
        <f t="shared" si="7"/>
        <v>35535.7561711278</v>
      </c>
      <c r="V22" s="67"/>
    </row>
    <row r="23" spans="1:22">
      <c r="A23" s="57">
        <v>21</v>
      </c>
      <c r="B23" s="39" t="s">
        <v>23</v>
      </c>
      <c r="C23" s="38" t="s">
        <v>45</v>
      </c>
      <c r="D23" s="38" t="s">
        <v>25</v>
      </c>
      <c r="E23" s="38">
        <v>1</v>
      </c>
      <c r="F23" s="38">
        <v>44</v>
      </c>
      <c r="G23" s="38">
        <f t="shared" si="0"/>
        <v>1.05</v>
      </c>
      <c r="H23" s="39">
        <v>34396.95</v>
      </c>
      <c r="I23" s="38">
        <v>36327.82</v>
      </c>
      <c r="J23" s="39">
        <v>33337.391</v>
      </c>
      <c r="K23" s="45">
        <f t="shared" si="8"/>
        <v>0.917682123507549</v>
      </c>
      <c r="L23" s="63"/>
      <c r="M23" s="42">
        <f t="shared" si="2"/>
        <v>1</v>
      </c>
      <c r="N23" s="42"/>
      <c r="O23" s="42"/>
      <c r="P23" s="42">
        <f t="shared" si="3"/>
        <v>0</v>
      </c>
      <c r="Q23" s="42">
        <f t="shared" si="4"/>
        <v>1</v>
      </c>
      <c r="R23" s="48">
        <f t="shared" si="5"/>
        <v>35004.26055</v>
      </c>
      <c r="S23" s="42">
        <v>2310809</v>
      </c>
      <c r="T23" s="42">
        <f t="shared" si="6"/>
        <v>0.00468647557787296</v>
      </c>
      <c r="U23" s="49">
        <f t="shared" si="7"/>
        <v>10829.549943629</v>
      </c>
      <c r="V23" s="67"/>
    </row>
    <row r="24" spans="1:22">
      <c r="A24" s="57">
        <v>22</v>
      </c>
      <c r="B24" s="39" t="s">
        <v>23</v>
      </c>
      <c r="C24" s="38" t="s">
        <v>46</v>
      </c>
      <c r="D24" s="38" t="s">
        <v>25</v>
      </c>
      <c r="E24" s="38">
        <v>1</v>
      </c>
      <c r="F24" s="38">
        <v>44</v>
      </c>
      <c r="G24" s="38">
        <f t="shared" si="0"/>
        <v>1.05</v>
      </c>
      <c r="H24" s="39">
        <v>80008.67</v>
      </c>
      <c r="I24" s="38">
        <v>88030.65</v>
      </c>
      <c r="J24" s="39">
        <v>78075.832</v>
      </c>
      <c r="K24" s="45">
        <f t="shared" si="8"/>
        <v>0.886916454666642</v>
      </c>
      <c r="L24" s="63"/>
      <c r="M24" s="42">
        <f t="shared" si="2"/>
        <v>1</v>
      </c>
      <c r="N24" s="42">
        <v>2</v>
      </c>
      <c r="O24" s="42"/>
      <c r="P24" s="42">
        <f t="shared" si="3"/>
        <v>2</v>
      </c>
      <c r="Q24" s="42">
        <f t="shared" si="4"/>
        <v>0.98</v>
      </c>
      <c r="R24" s="48">
        <f t="shared" si="5"/>
        <v>81159.827364</v>
      </c>
      <c r="S24" s="42">
        <v>2310809</v>
      </c>
      <c r="T24" s="42">
        <f t="shared" si="6"/>
        <v>0.0108659215441068</v>
      </c>
      <c r="U24" s="49">
        <f t="shared" si="7"/>
        <v>25109.0692974158</v>
      </c>
      <c r="V24" s="67"/>
    </row>
    <row r="25" spans="1:22">
      <c r="A25" s="57">
        <v>23</v>
      </c>
      <c r="B25" s="39" t="s">
        <v>23</v>
      </c>
      <c r="C25" s="38" t="s">
        <v>47</v>
      </c>
      <c r="D25" s="38" t="s">
        <v>25</v>
      </c>
      <c r="E25" s="38">
        <v>1</v>
      </c>
      <c r="F25" s="38">
        <v>44</v>
      </c>
      <c r="G25" s="38">
        <f t="shared" si="0"/>
        <v>1.05</v>
      </c>
      <c r="H25" s="39">
        <v>102090.29</v>
      </c>
      <c r="I25" s="38">
        <v>103604.25</v>
      </c>
      <c r="J25" s="39">
        <v>101355.47</v>
      </c>
      <c r="K25" s="45">
        <f t="shared" si="8"/>
        <v>0.978294519771148</v>
      </c>
      <c r="L25" s="63"/>
      <c r="M25" s="42">
        <f t="shared" si="2"/>
        <v>1</v>
      </c>
      <c r="N25" s="42"/>
      <c r="O25" s="42"/>
      <c r="P25" s="42">
        <f t="shared" si="3"/>
        <v>0</v>
      </c>
      <c r="Q25" s="42">
        <f t="shared" si="4"/>
        <v>1</v>
      </c>
      <c r="R25" s="48">
        <f t="shared" si="5"/>
        <v>106423.2435</v>
      </c>
      <c r="S25" s="42">
        <v>2310809</v>
      </c>
      <c r="T25" s="42">
        <f t="shared" si="6"/>
        <v>0.0142482636040365</v>
      </c>
      <c r="U25" s="49">
        <f t="shared" si="7"/>
        <v>32925.01577058</v>
      </c>
      <c r="V25" s="67"/>
    </row>
    <row r="26" spans="1:22">
      <c r="A26" s="57">
        <v>24</v>
      </c>
      <c r="B26" s="39" t="s">
        <v>23</v>
      </c>
      <c r="C26" s="38" t="s">
        <v>48</v>
      </c>
      <c r="D26" s="38" t="s">
        <v>25</v>
      </c>
      <c r="E26" s="38">
        <v>1</v>
      </c>
      <c r="F26" s="38">
        <v>44</v>
      </c>
      <c r="G26" s="38">
        <f t="shared" si="0"/>
        <v>1.05</v>
      </c>
      <c r="H26" s="39">
        <v>79516.78</v>
      </c>
      <c r="I26" s="38">
        <v>81001.11</v>
      </c>
      <c r="J26" s="39">
        <v>78533.35</v>
      </c>
      <c r="K26" s="45">
        <f t="shared" si="8"/>
        <v>0.969534244654178</v>
      </c>
      <c r="L26" s="63"/>
      <c r="M26" s="42">
        <f t="shared" ref="M26:M57" si="9">1-L26*0.01</f>
        <v>1</v>
      </c>
      <c r="N26" s="42"/>
      <c r="O26" s="42"/>
      <c r="P26" s="42">
        <f t="shared" ref="P26:P57" si="10">N26+O26</f>
        <v>0</v>
      </c>
      <c r="Q26" s="42">
        <f t="shared" ref="Q26:Q57" si="11">1-P26*0.01</f>
        <v>1</v>
      </c>
      <c r="R26" s="48">
        <f t="shared" ref="R26:R57" si="12">J26*G26*E26*(0.5*M26+0.5*Q26)</f>
        <v>82460.0175</v>
      </c>
      <c r="S26" s="42">
        <v>2310809</v>
      </c>
      <c r="T26" s="42">
        <f t="shared" ref="T26:T57" si="13">R26/7469207.93</f>
        <v>0.0110399949061265</v>
      </c>
      <c r="U26" s="49">
        <f t="shared" ref="U26:U57" si="14">S26*T26</f>
        <v>25511.3195890314</v>
      </c>
      <c r="V26" s="67"/>
    </row>
    <row r="27" spans="1:22">
      <c r="A27" s="57">
        <v>25</v>
      </c>
      <c r="B27" s="39" t="s">
        <v>23</v>
      </c>
      <c r="C27" s="38" t="s">
        <v>49</v>
      </c>
      <c r="D27" s="38" t="s">
        <v>25</v>
      </c>
      <c r="E27" s="38">
        <v>1</v>
      </c>
      <c r="F27" s="38">
        <v>44</v>
      </c>
      <c r="G27" s="38">
        <f t="shared" si="0"/>
        <v>1.05</v>
      </c>
      <c r="H27" s="39">
        <v>31693.56</v>
      </c>
      <c r="I27" s="38">
        <v>34642.19</v>
      </c>
      <c r="J27" s="39">
        <v>30769.27</v>
      </c>
      <c r="K27" s="45">
        <f t="shared" si="8"/>
        <v>0.888202218162304</v>
      </c>
      <c r="L27" s="63"/>
      <c r="M27" s="42">
        <f t="shared" si="9"/>
        <v>1</v>
      </c>
      <c r="N27" s="42"/>
      <c r="O27" s="42"/>
      <c r="P27" s="42">
        <f t="shared" si="10"/>
        <v>0</v>
      </c>
      <c r="Q27" s="42">
        <f t="shared" si="11"/>
        <v>1</v>
      </c>
      <c r="R27" s="48">
        <f t="shared" si="12"/>
        <v>32307.7335</v>
      </c>
      <c r="S27" s="42">
        <v>2310809</v>
      </c>
      <c r="T27" s="42">
        <f t="shared" si="13"/>
        <v>0.00432545643430762</v>
      </c>
      <c r="U27" s="49">
        <f t="shared" si="14"/>
        <v>9995.30365750596</v>
      </c>
      <c r="V27" s="67"/>
    </row>
    <row r="28" spans="1:22">
      <c r="A28" s="57">
        <v>26</v>
      </c>
      <c r="B28" s="39" t="s">
        <v>23</v>
      </c>
      <c r="C28" s="38" t="s">
        <v>50</v>
      </c>
      <c r="D28" s="38" t="s">
        <v>25</v>
      </c>
      <c r="E28" s="38">
        <v>1</v>
      </c>
      <c r="F28" s="38">
        <v>44</v>
      </c>
      <c r="G28" s="38">
        <f t="shared" ref="G28:G53" si="15">IF(F28&gt;=20,1.05,1)</f>
        <v>1.05</v>
      </c>
      <c r="H28" s="39">
        <v>79310.5</v>
      </c>
      <c r="I28" s="38">
        <v>82735.59</v>
      </c>
      <c r="J28" s="39">
        <v>77836.24</v>
      </c>
      <c r="K28" s="45">
        <f t="shared" ref="K28:K51" si="16">J28/I28</f>
        <v>0.940783041493993</v>
      </c>
      <c r="L28" s="63"/>
      <c r="M28" s="42">
        <f t="shared" si="9"/>
        <v>1</v>
      </c>
      <c r="N28" s="42"/>
      <c r="O28" s="42"/>
      <c r="P28" s="42">
        <f t="shared" si="10"/>
        <v>0</v>
      </c>
      <c r="Q28" s="42">
        <f t="shared" si="11"/>
        <v>1</v>
      </c>
      <c r="R28" s="48">
        <f t="shared" si="12"/>
        <v>81728.052</v>
      </c>
      <c r="S28" s="42">
        <v>2310809</v>
      </c>
      <c r="T28" s="42">
        <f t="shared" si="13"/>
        <v>0.0109419971656888</v>
      </c>
      <c r="U28" s="49">
        <f t="shared" si="14"/>
        <v>25284.8655284481</v>
      </c>
      <c r="V28" s="67"/>
    </row>
    <row r="29" spans="1:22">
      <c r="A29" s="57">
        <v>27</v>
      </c>
      <c r="B29" s="39" t="s">
        <v>23</v>
      </c>
      <c r="C29" s="38" t="s">
        <v>51</v>
      </c>
      <c r="D29" s="38" t="s">
        <v>25</v>
      </c>
      <c r="E29" s="38">
        <v>1</v>
      </c>
      <c r="F29" s="38">
        <v>44</v>
      </c>
      <c r="G29" s="38">
        <f t="shared" si="15"/>
        <v>1.05</v>
      </c>
      <c r="H29" s="39">
        <v>95730.97</v>
      </c>
      <c r="I29" s="38">
        <v>97372.5</v>
      </c>
      <c r="J29" s="39">
        <v>94991.4</v>
      </c>
      <c r="K29" s="45">
        <f t="shared" si="16"/>
        <v>0.975546483863514</v>
      </c>
      <c r="L29" s="63"/>
      <c r="M29" s="42">
        <f t="shared" si="9"/>
        <v>1</v>
      </c>
      <c r="N29" s="42"/>
      <c r="O29" s="42"/>
      <c r="P29" s="42">
        <f t="shared" si="10"/>
        <v>0</v>
      </c>
      <c r="Q29" s="42">
        <f t="shared" si="11"/>
        <v>1</v>
      </c>
      <c r="R29" s="48">
        <f t="shared" si="12"/>
        <v>99740.97</v>
      </c>
      <c r="S29" s="42">
        <v>2310809</v>
      </c>
      <c r="T29" s="42">
        <f t="shared" si="13"/>
        <v>0.0133536207499849</v>
      </c>
      <c r="U29" s="49">
        <f t="shared" si="14"/>
        <v>30857.6670116519</v>
      </c>
      <c r="V29" s="67"/>
    </row>
    <row r="30" spans="1:22">
      <c r="A30" s="57">
        <v>28</v>
      </c>
      <c r="B30" s="39" t="s">
        <v>23</v>
      </c>
      <c r="C30" s="38" t="s">
        <v>52</v>
      </c>
      <c r="D30" s="38" t="s">
        <v>25</v>
      </c>
      <c r="E30" s="38">
        <v>1</v>
      </c>
      <c r="F30" s="38">
        <v>44</v>
      </c>
      <c r="G30" s="38">
        <f t="shared" si="15"/>
        <v>1.05</v>
      </c>
      <c r="H30" s="39">
        <v>86941.65</v>
      </c>
      <c r="I30" s="38">
        <v>88854.75</v>
      </c>
      <c r="J30" s="39">
        <v>86319.99</v>
      </c>
      <c r="K30" s="45">
        <f t="shared" si="16"/>
        <v>0.971472993846699</v>
      </c>
      <c r="L30" s="63"/>
      <c r="M30" s="42">
        <f t="shared" si="9"/>
        <v>1</v>
      </c>
      <c r="N30" s="42"/>
      <c r="O30" s="42"/>
      <c r="P30" s="42">
        <f t="shared" si="10"/>
        <v>0</v>
      </c>
      <c r="Q30" s="42">
        <f t="shared" si="11"/>
        <v>1</v>
      </c>
      <c r="R30" s="48">
        <f t="shared" si="12"/>
        <v>90635.9895</v>
      </c>
      <c r="S30" s="42">
        <v>2310809</v>
      </c>
      <c r="T30" s="42">
        <f t="shared" si="13"/>
        <v>0.0121346186033945</v>
      </c>
      <c r="U30" s="49">
        <f t="shared" si="14"/>
        <v>28040.7858802915</v>
      </c>
      <c r="V30" s="67"/>
    </row>
    <row r="31" spans="1:22">
      <c r="A31" s="57">
        <v>29</v>
      </c>
      <c r="B31" s="39" t="s">
        <v>23</v>
      </c>
      <c r="C31" s="38" t="s">
        <v>53</v>
      </c>
      <c r="D31" s="38" t="s">
        <v>25</v>
      </c>
      <c r="E31" s="38">
        <v>1</v>
      </c>
      <c r="F31" s="38">
        <v>12</v>
      </c>
      <c r="G31" s="38">
        <f t="shared" si="15"/>
        <v>1</v>
      </c>
      <c r="H31" s="39">
        <v>59572.29</v>
      </c>
      <c r="I31" s="38">
        <v>60587.75</v>
      </c>
      <c r="J31" s="39">
        <v>59572.29</v>
      </c>
      <c r="K31" s="45">
        <f t="shared" si="16"/>
        <v>0.983239846338575</v>
      </c>
      <c r="L31" s="63"/>
      <c r="M31" s="42">
        <f t="shared" si="9"/>
        <v>1</v>
      </c>
      <c r="N31" s="42">
        <v>3</v>
      </c>
      <c r="O31" s="42"/>
      <c r="P31" s="42">
        <f t="shared" si="10"/>
        <v>3</v>
      </c>
      <c r="Q31" s="42">
        <f t="shared" si="11"/>
        <v>0.97</v>
      </c>
      <c r="R31" s="48">
        <f t="shared" si="12"/>
        <v>58678.70565</v>
      </c>
      <c r="S31" s="42">
        <v>2310809</v>
      </c>
      <c r="T31" s="42">
        <f t="shared" si="13"/>
        <v>0.00785608142120633</v>
      </c>
      <c r="U31" s="49">
        <f t="shared" si="14"/>
        <v>18153.9036528564</v>
      </c>
      <c r="V31" s="67"/>
    </row>
    <row r="32" spans="1:22">
      <c r="A32" s="57">
        <v>30</v>
      </c>
      <c r="B32" s="39" t="s">
        <v>23</v>
      </c>
      <c r="C32" s="38" t="s">
        <v>54</v>
      </c>
      <c r="D32" s="38" t="s">
        <v>55</v>
      </c>
      <c r="E32" s="38">
        <v>1.5</v>
      </c>
      <c r="F32" s="38">
        <v>19</v>
      </c>
      <c r="G32" s="38">
        <f t="shared" si="15"/>
        <v>1</v>
      </c>
      <c r="H32" s="39">
        <v>23928.88</v>
      </c>
      <c r="I32" s="38">
        <v>25264.94</v>
      </c>
      <c r="J32" s="39">
        <v>23849.16</v>
      </c>
      <c r="K32" s="45">
        <f t="shared" si="16"/>
        <v>0.943962661300601</v>
      </c>
      <c r="L32" s="63"/>
      <c r="M32" s="42">
        <f t="shared" si="9"/>
        <v>1</v>
      </c>
      <c r="N32" s="42"/>
      <c r="O32" s="42"/>
      <c r="P32" s="42">
        <f t="shared" si="10"/>
        <v>0</v>
      </c>
      <c r="Q32" s="42">
        <f t="shared" si="11"/>
        <v>1</v>
      </c>
      <c r="R32" s="48">
        <f t="shared" si="12"/>
        <v>35773.74</v>
      </c>
      <c r="S32" s="42">
        <v>2310809</v>
      </c>
      <c r="T32" s="42">
        <f t="shared" si="13"/>
        <v>0.00478949579865291</v>
      </c>
      <c r="U32" s="49">
        <f t="shared" si="14"/>
        <v>11067.6099969893</v>
      </c>
      <c r="V32" s="67"/>
    </row>
    <row r="33" spans="1:22">
      <c r="A33" s="57">
        <v>31</v>
      </c>
      <c r="B33" s="39" t="s">
        <v>23</v>
      </c>
      <c r="C33" s="38" t="s">
        <v>56</v>
      </c>
      <c r="D33" s="38" t="s">
        <v>25</v>
      </c>
      <c r="E33" s="38">
        <v>1</v>
      </c>
      <c r="F33" s="38">
        <v>19</v>
      </c>
      <c r="G33" s="38">
        <f t="shared" si="15"/>
        <v>1</v>
      </c>
      <c r="H33" s="39">
        <v>65423.6</v>
      </c>
      <c r="I33" s="38">
        <v>66152.31</v>
      </c>
      <c r="J33" s="39">
        <v>65254.16</v>
      </c>
      <c r="K33" s="45">
        <f t="shared" si="16"/>
        <v>0.986422998682888</v>
      </c>
      <c r="L33" s="63"/>
      <c r="M33" s="42">
        <f t="shared" si="9"/>
        <v>1</v>
      </c>
      <c r="N33" s="42"/>
      <c r="O33" s="42"/>
      <c r="P33" s="42">
        <f t="shared" si="10"/>
        <v>0</v>
      </c>
      <c r="Q33" s="42">
        <f t="shared" si="11"/>
        <v>1</v>
      </c>
      <c r="R33" s="48">
        <f t="shared" si="12"/>
        <v>65254.16</v>
      </c>
      <c r="S33" s="42">
        <v>2310809</v>
      </c>
      <c r="T33" s="42">
        <f t="shared" si="13"/>
        <v>0.00873642300650211</v>
      </c>
      <c r="U33" s="49">
        <f t="shared" si="14"/>
        <v>20188.2049112321</v>
      </c>
      <c r="V33" s="67"/>
    </row>
    <row r="34" spans="1:22">
      <c r="A34" s="57">
        <v>32</v>
      </c>
      <c r="B34" s="39" t="s">
        <v>23</v>
      </c>
      <c r="C34" s="38" t="s">
        <v>57</v>
      </c>
      <c r="D34" s="38" t="s">
        <v>25</v>
      </c>
      <c r="E34" s="38">
        <v>1</v>
      </c>
      <c r="F34" s="38">
        <v>51</v>
      </c>
      <c r="G34" s="38">
        <f t="shared" si="15"/>
        <v>1.05</v>
      </c>
      <c r="H34" s="39">
        <v>135038.3</v>
      </c>
      <c r="I34" s="38">
        <v>137204.49</v>
      </c>
      <c r="J34" s="39">
        <v>131185.59</v>
      </c>
      <c r="K34" s="45">
        <f t="shared" si="16"/>
        <v>0.956131902097373</v>
      </c>
      <c r="L34" s="63"/>
      <c r="M34" s="42">
        <f t="shared" si="9"/>
        <v>1</v>
      </c>
      <c r="N34" s="42"/>
      <c r="O34" s="42"/>
      <c r="P34" s="42">
        <f t="shared" si="10"/>
        <v>0</v>
      </c>
      <c r="Q34" s="42">
        <f t="shared" si="11"/>
        <v>1</v>
      </c>
      <c r="R34" s="48">
        <f t="shared" si="12"/>
        <v>137744.8695</v>
      </c>
      <c r="S34" s="42">
        <v>2310809</v>
      </c>
      <c r="T34" s="42">
        <f t="shared" si="13"/>
        <v>0.0184416970033394</v>
      </c>
      <c r="U34" s="49">
        <f t="shared" si="14"/>
        <v>42615.2394105898</v>
      </c>
      <c r="V34" s="67"/>
    </row>
    <row r="35" spans="1:22">
      <c r="A35" s="57">
        <v>33</v>
      </c>
      <c r="B35" s="39" t="s">
        <v>23</v>
      </c>
      <c r="C35" s="38" t="s">
        <v>58</v>
      </c>
      <c r="D35" s="38" t="s">
        <v>25</v>
      </c>
      <c r="E35" s="38">
        <v>1</v>
      </c>
      <c r="F35" s="38">
        <v>30</v>
      </c>
      <c r="G35" s="38">
        <f t="shared" si="15"/>
        <v>1.05</v>
      </c>
      <c r="H35" s="39">
        <v>43109.64</v>
      </c>
      <c r="I35" s="38">
        <v>43480.28</v>
      </c>
      <c r="J35" s="39">
        <v>38805.93</v>
      </c>
      <c r="K35" s="45">
        <f t="shared" si="16"/>
        <v>0.892494942534869</v>
      </c>
      <c r="L35" s="63"/>
      <c r="M35" s="42">
        <f t="shared" si="9"/>
        <v>1</v>
      </c>
      <c r="N35" s="42"/>
      <c r="O35" s="42"/>
      <c r="P35" s="42">
        <f t="shared" si="10"/>
        <v>0</v>
      </c>
      <c r="Q35" s="42">
        <f t="shared" si="11"/>
        <v>1</v>
      </c>
      <c r="R35" s="48">
        <f t="shared" si="12"/>
        <v>40746.2265</v>
      </c>
      <c r="S35" s="42">
        <v>2310809</v>
      </c>
      <c r="T35" s="42">
        <f t="shared" si="13"/>
        <v>0.00545522723183849</v>
      </c>
      <c r="U35" s="49">
        <f t="shared" si="14"/>
        <v>12605.9881843775</v>
      </c>
      <c r="V35" s="67"/>
    </row>
    <row r="36" spans="1:22">
      <c r="A36" s="57">
        <v>34</v>
      </c>
      <c r="B36" s="39" t="s">
        <v>23</v>
      </c>
      <c r="C36" s="38" t="s">
        <v>59</v>
      </c>
      <c r="D36" s="38" t="s">
        <v>25</v>
      </c>
      <c r="E36" s="38">
        <v>1</v>
      </c>
      <c r="F36" s="38">
        <v>34</v>
      </c>
      <c r="G36" s="38">
        <f t="shared" si="15"/>
        <v>1.05</v>
      </c>
      <c r="H36" s="39">
        <v>83477.71</v>
      </c>
      <c r="I36" s="38">
        <v>89841.43</v>
      </c>
      <c r="J36" s="39">
        <v>81366.958</v>
      </c>
      <c r="K36" s="45">
        <f t="shared" si="16"/>
        <v>0.905673006317909</v>
      </c>
      <c r="L36" s="63"/>
      <c r="M36" s="42">
        <f t="shared" si="9"/>
        <v>1</v>
      </c>
      <c r="N36" s="42"/>
      <c r="O36" s="42"/>
      <c r="P36" s="42">
        <f t="shared" si="10"/>
        <v>0</v>
      </c>
      <c r="Q36" s="42">
        <f t="shared" si="11"/>
        <v>1</v>
      </c>
      <c r="R36" s="48">
        <f t="shared" si="12"/>
        <v>85435.3059</v>
      </c>
      <c r="S36" s="42">
        <v>2310809</v>
      </c>
      <c r="T36" s="42">
        <f t="shared" si="13"/>
        <v>0.0114383354568093</v>
      </c>
      <c r="U36" s="49">
        <f t="shared" si="14"/>
        <v>26431.808518614</v>
      </c>
      <c r="V36" s="67"/>
    </row>
    <row r="37" spans="1:22">
      <c r="A37" s="57">
        <v>35</v>
      </c>
      <c r="B37" s="39" t="s">
        <v>23</v>
      </c>
      <c r="C37" s="38" t="s">
        <v>60</v>
      </c>
      <c r="D37" s="38" t="s">
        <v>25</v>
      </c>
      <c r="E37" s="38">
        <v>1</v>
      </c>
      <c r="F37" s="38">
        <v>12</v>
      </c>
      <c r="G37" s="38">
        <f t="shared" si="15"/>
        <v>1</v>
      </c>
      <c r="H37" s="39">
        <v>51473.02</v>
      </c>
      <c r="I37" s="38">
        <v>53505.97</v>
      </c>
      <c r="J37" s="39">
        <v>50875.18</v>
      </c>
      <c r="K37" s="45">
        <f t="shared" si="16"/>
        <v>0.950831841755228</v>
      </c>
      <c r="L37" s="63"/>
      <c r="M37" s="42">
        <f t="shared" si="9"/>
        <v>1</v>
      </c>
      <c r="N37" s="42">
        <v>1</v>
      </c>
      <c r="O37" s="42"/>
      <c r="P37" s="42">
        <f t="shared" si="10"/>
        <v>1</v>
      </c>
      <c r="Q37" s="42">
        <f t="shared" si="11"/>
        <v>0.99</v>
      </c>
      <c r="R37" s="48">
        <f t="shared" si="12"/>
        <v>50620.8041</v>
      </c>
      <c r="S37" s="42">
        <v>2310809</v>
      </c>
      <c r="T37" s="42">
        <f t="shared" si="13"/>
        <v>0.00677726535054434</v>
      </c>
      <c r="U37" s="49">
        <f t="shared" si="14"/>
        <v>15660.965767426</v>
      </c>
      <c r="V37" s="67"/>
    </row>
    <row r="38" spans="1:22">
      <c r="A38" s="57">
        <v>36</v>
      </c>
      <c r="B38" s="39" t="s">
        <v>23</v>
      </c>
      <c r="C38" s="38" t="s">
        <v>61</v>
      </c>
      <c r="D38" s="38" t="s">
        <v>25</v>
      </c>
      <c r="E38" s="38">
        <v>1</v>
      </c>
      <c r="F38" s="38">
        <v>34</v>
      </c>
      <c r="G38" s="38">
        <f t="shared" si="15"/>
        <v>1.05</v>
      </c>
      <c r="H38" s="39">
        <v>65264.62</v>
      </c>
      <c r="I38" s="38">
        <v>68679.25</v>
      </c>
      <c r="J38" s="39">
        <v>63200.6</v>
      </c>
      <c r="K38" s="45">
        <f t="shared" si="16"/>
        <v>0.920228453281013</v>
      </c>
      <c r="L38" s="63"/>
      <c r="M38" s="42">
        <f t="shared" si="9"/>
        <v>1</v>
      </c>
      <c r="N38" s="42"/>
      <c r="O38" s="42"/>
      <c r="P38" s="42">
        <f t="shared" si="10"/>
        <v>0</v>
      </c>
      <c r="Q38" s="42">
        <f t="shared" si="11"/>
        <v>1</v>
      </c>
      <c r="R38" s="48">
        <f t="shared" si="12"/>
        <v>66360.63</v>
      </c>
      <c r="S38" s="42">
        <v>2310809</v>
      </c>
      <c r="T38" s="42">
        <f t="shared" si="13"/>
        <v>0.00888456053465364</v>
      </c>
      <c r="U38" s="49">
        <f t="shared" si="14"/>
        <v>20530.5224445224</v>
      </c>
      <c r="V38" s="67"/>
    </row>
    <row r="39" spans="1:22">
      <c r="A39" s="57">
        <v>37</v>
      </c>
      <c r="B39" s="39" t="s">
        <v>23</v>
      </c>
      <c r="C39" s="38" t="s">
        <v>62</v>
      </c>
      <c r="D39" s="38" t="s">
        <v>25</v>
      </c>
      <c r="E39" s="38">
        <v>1</v>
      </c>
      <c r="F39" s="38">
        <v>34</v>
      </c>
      <c r="G39" s="38">
        <f t="shared" si="15"/>
        <v>1.05</v>
      </c>
      <c r="H39" s="39">
        <v>76530.21</v>
      </c>
      <c r="I39" s="38">
        <v>80433.5</v>
      </c>
      <c r="J39" s="39">
        <v>71996.63</v>
      </c>
      <c r="K39" s="45">
        <f t="shared" si="16"/>
        <v>0.895107511173827</v>
      </c>
      <c r="L39" s="63"/>
      <c r="M39" s="42">
        <f t="shared" si="9"/>
        <v>1</v>
      </c>
      <c r="N39" s="42"/>
      <c r="O39" s="42"/>
      <c r="P39" s="42">
        <f t="shared" si="10"/>
        <v>0</v>
      </c>
      <c r="Q39" s="42">
        <f t="shared" si="11"/>
        <v>1</v>
      </c>
      <c r="R39" s="48">
        <f t="shared" si="12"/>
        <v>75596.4615</v>
      </c>
      <c r="S39" s="42">
        <v>2310809</v>
      </c>
      <c r="T39" s="42">
        <f t="shared" si="13"/>
        <v>0.0101210814062851</v>
      </c>
      <c r="U39" s="49">
        <f t="shared" si="14"/>
        <v>23387.8860033762</v>
      </c>
      <c r="V39" s="67"/>
    </row>
    <row r="40" spans="1:22">
      <c r="A40" s="57">
        <v>38</v>
      </c>
      <c r="B40" s="39" t="s">
        <v>23</v>
      </c>
      <c r="C40" s="38" t="s">
        <v>63</v>
      </c>
      <c r="D40" s="38" t="s">
        <v>25</v>
      </c>
      <c r="E40" s="38">
        <v>1</v>
      </c>
      <c r="F40" s="38">
        <v>34</v>
      </c>
      <c r="G40" s="38">
        <f t="shared" si="15"/>
        <v>1.05</v>
      </c>
      <c r="H40" s="39">
        <v>88713.71</v>
      </c>
      <c r="I40" s="38">
        <v>92228.09</v>
      </c>
      <c r="J40" s="39">
        <v>86750.59</v>
      </c>
      <c r="K40" s="45">
        <f t="shared" si="16"/>
        <v>0.940609200515808</v>
      </c>
      <c r="L40" s="63"/>
      <c r="M40" s="42">
        <f t="shared" si="9"/>
        <v>1</v>
      </c>
      <c r="N40" s="42"/>
      <c r="O40" s="42"/>
      <c r="P40" s="42">
        <f t="shared" si="10"/>
        <v>0</v>
      </c>
      <c r="Q40" s="42">
        <f t="shared" si="11"/>
        <v>1</v>
      </c>
      <c r="R40" s="48">
        <f t="shared" si="12"/>
        <v>91088.1195</v>
      </c>
      <c r="S40" s="42">
        <v>2310809</v>
      </c>
      <c r="T40" s="42">
        <f t="shared" si="13"/>
        <v>0.0121951511262855</v>
      </c>
      <c r="U40" s="49">
        <f t="shared" si="14"/>
        <v>28180.6649789806</v>
      </c>
      <c r="V40" s="67"/>
    </row>
    <row r="41" spans="1:22">
      <c r="A41" s="57">
        <v>39</v>
      </c>
      <c r="B41" s="39" t="s">
        <v>23</v>
      </c>
      <c r="C41" s="38" t="s">
        <v>64</v>
      </c>
      <c r="D41" s="38" t="s">
        <v>25</v>
      </c>
      <c r="E41" s="38">
        <v>1</v>
      </c>
      <c r="F41" s="38">
        <v>30</v>
      </c>
      <c r="G41" s="38">
        <f t="shared" si="15"/>
        <v>1.05</v>
      </c>
      <c r="H41" s="39">
        <v>47708.17</v>
      </c>
      <c r="I41" s="38">
        <v>48345.21</v>
      </c>
      <c r="J41" s="39">
        <v>42951.72</v>
      </c>
      <c r="K41" s="45">
        <f t="shared" si="16"/>
        <v>0.888437965208963</v>
      </c>
      <c r="L41" s="63"/>
      <c r="M41" s="42">
        <f t="shared" si="9"/>
        <v>1</v>
      </c>
      <c r="N41" s="42"/>
      <c r="O41" s="42"/>
      <c r="P41" s="42">
        <f t="shared" si="10"/>
        <v>0</v>
      </c>
      <c r="Q41" s="42">
        <f t="shared" si="11"/>
        <v>1</v>
      </c>
      <c r="R41" s="48">
        <f t="shared" si="12"/>
        <v>45099.306</v>
      </c>
      <c r="S41" s="42">
        <v>2310809</v>
      </c>
      <c r="T41" s="42">
        <f t="shared" si="13"/>
        <v>0.00603803059476482</v>
      </c>
      <c r="U41" s="49">
        <f t="shared" si="14"/>
        <v>13952.7354406579</v>
      </c>
      <c r="V41" s="67"/>
    </row>
    <row r="42" spans="1:22">
      <c r="A42" s="57">
        <v>40</v>
      </c>
      <c r="B42" s="39" t="s">
        <v>23</v>
      </c>
      <c r="C42" s="38" t="s">
        <v>65</v>
      </c>
      <c r="D42" s="38" t="s">
        <v>25</v>
      </c>
      <c r="E42" s="38">
        <v>1</v>
      </c>
      <c r="F42" s="38">
        <v>34</v>
      </c>
      <c r="G42" s="38">
        <f t="shared" si="15"/>
        <v>1.05</v>
      </c>
      <c r="H42" s="39">
        <v>85431.63</v>
      </c>
      <c r="I42" s="38">
        <v>75400.76</v>
      </c>
      <c r="J42" s="39">
        <v>71682.782</v>
      </c>
      <c r="K42" s="45">
        <f t="shared" si="16"/>
        <v>0.950690443969</v>
      </c>
      <c r="L42" s="63"/>
      <c r="M42" s="42">
        <f t="shared" si="9"/>
        <v>1</v>
      </c>
      <c r="N42" s="42"/>
      <c r="O42" s="42"/>
      <c r="P42" s="42">
        <f t="shared" si="10"/>
        <v>0</v>
      </c>
      <c r="Q42" s="42">
        <f t="shared" si="11"/>
        <v>1</v>
      </c>
      <c r="R42" s="48">
        <f t="shared" si="12"/>
        <v>75266.9211</v>
      </c>
      <c r="S42" s="42">
        <v>2310809</v>
      </c>
      <c r="T42" s="42">
        <f t="shared" si="13"/>
        <v>0.0100769615473806</v>
      </c>
      <c r="U42" s="49">
        <f t="shared" si="14"/>
        <v>23285.9334363409</v>
      </c>
      <c r="V42" s="67"/>
    </row>
    <row r="43" spans="1:22">
      <c r="A43" s="57">
        <v>41</v>
      </c>
      <c r="B43" s="39" t="s">
        <v>23</v>
      </c>
      <c r="C43" s="38" t="s">
        <v>66</v>
      </c>
      <c r="D43" s="38" t="s">
        <v>25</v>
      </c>
      <c r="E43" s="38">
        <v>1</v>
      </c>
      <c r="F43" s="38">
        <v>12</v>
      </c>
      <c r="G43" s="38">
        <f t="shared" si="15"/>
        <v>1</v>
      </c>
      <c r="H43" s="39">
        <v>88391.74</v>
      </c>
      <c r="I43" s="38">
        <v>93968.67</v>
      </c>
      <c r="J43" s="39">
        <v>87552.27</v>
      </c>
      <c r="K43" s="45">
        <f t="shared" si="16"/>
        <v>0.931717667175666</v>
      </c>
      <c r="L43" s="63"/>
      <c r="M43" s="42">
        <f t="shared" si="9"/>
        <v>1</v>
      </c>
      <c r="N43" s="42"/>
      <c r="O43" s="42"/>
      <c r="P43" s="42">
        <f t="shared" si="10"/>
        <v>0</v>
      </c>
      <c r="Q43" s="42">
        <f t="shared" si="11"/>
        <v>1</v>
      </c>
      <c r="R43" s="48">
        <f t="shared" si="12"/>
        <v>87552.27</v>
      </c>
      <c r="S43" s="42">
        <v>2310809</v>
      </c>
      <c r="T43" s="42">
        <f t="shared" si="13"/>
        <v>0.0117217609712467</v>
      </c>
      <c r="U43" s="49">
        <f t="shared" si="14"/>
        <v>27086.7507482055</v>
      </c>
      <c r="V43" s="67"/>
    </row>
    <row r="44" spans="1:22">
      <c r="A44" s="57">
        <v>42</v>
      </c>
      <c r="B44" s="39" t="s">
        <v>23</v>
      </c>
      <c r="C44" s="38" t="s">
        <v>67</v>
      </c>
      <c r="D44" s="38" t="s">
        <v>25</v>
      </c>
      <c r="E44" s="38">
        <v>1</v>
      </c>
      <c r="F44" s="38">
        <v>12</v>
      </c>
      <c r="G44" s="38">
        <f t="shared" si="15"/>
        <v>1</v>
      </c>
      <c r="H44" s="39">
        <v>66018.7</v>
      </c>
      <c r="I44" s="38">
        <v>67201.42</v>
      </c>
      <c r="J44" s="39">
        <v>66080.36</v>
      </c>
      <c r="K44" s="45">
        <f t="shared" si="16"/>
        <v>0.983317912032216</v>
      </c>
      <c r="L44" s="63"/>
      <c r="M44" s="42">
        <f t="shared" si="9"/>
        <v>1</v>
      </c>
      <c r="N44" s="42"/>
      <c r="O44" s="42"/>
      <c r="P44" s="42">
        <f t="shared" si="10"/>
        <v>0</v>
      </c>
      <c r="Q44" s="42">
        <f t="shared" si="11"/>
        <v>1</v>
      </c>
      <c r="R44" s="48">
        <f t="shared" si="12"/>
        <v>66080.36</v>
      </c>
      <c r="S44" s="42">
        <v>2310809</v>
      </c>
      <c r="T44" s="42">
        <f t="shared" si="13"/>
        <v>0.00884703714494128</v>
      </c>
      <c r="U44" s="49">
        <f t="shared" si="14"/>
        <v>20443.8130578646</v>
      </c>
      <c r="V44" s="67"/>
    </row>
    <row r="45" spans="1:22">
      <c r="A45" s="57">
        <v>43</v>
      </c>
      <c r="B45" s="39" t="s">
        <v>23</v>
      </c>
      <c r="C45" s="38" t="s">
        <v>68</v>
      </c>
      <c r="D45" s="38" t="s">
        <v>25</v>
      </c>
      <c r="E45" s="38">
        <v>1</v>
      </c>
      <c r="F45" s="38">
        <v>12</v>
      </c>
      <c r="G45" s="38">
        <f t="shared" si="15"/>
        <v>1</v>
      </c>
      <c r="H45" s="39">
        <v>93090.97</v>
      </c>
      <c r="I45" s="38">
        <v>94102.27</v>
      </c>
      <c r="J45" s="39">
        <v>92187.36</v>
      </c>
      <c r="K45" s="45">
        <f t="shared" si="16"/>
        <v>0.979650756565171</v>
      </c>
      <c r="L45" s="63"/>
      <c r="M45" s="42">
        <f t="shared" si="9"/>
        <v>1</v>
      </c>
      <c r="N45" s="42"/>
      <c r="O45" s="42"/>
      <c r="P45" s="42">
        <f t="shared" si="10"/>
        <v>0</v>
      </c>
      <c r="Q45" s="42">
        <f t="shared" si="11"/>
        <v>1</v>
      </c>
      <c r="R45" s="48">
        <f t="shared" si="12"/>
        <v>92187.36</v>
      </c>
      <c r="S45" s="42">
        <v>2310809</v>
      </c>
      <c r="T45" s="42">
        <f t="shared" si="13"/>
        <v>0.0123423207472549</v>
      </c>
      <c r="U45" s="49">
        <f t="shared" si="14"/>
        <v>28520.7458636434</v>
      </c>
      <c r="V45" s="67"/>
    </row>
    <row r="46" spans="1:22">
      <c r="A46" s="57">
        <v>44</v>
      </c>
      <c r="B46" s="39" t="s">
        <v>23</v>
      </c>
      <c r="C46" s="38" t="s">
        <v>69</v>
      </c>
      <c r="D46" s="38" t="s">
        <v>25</v>
      </c>
      <c r="E46" s="38">
        <v>1</v>
      </c>
      <c r="F46" s="38">
        <v>12</v>
      </c>
      <c r="G46" s="38">
        <f t="shared" si="15"/>
        <v>1</v>
      </c>
      <c r="H46" s="39">
        <v>67794.73</v>
      </c>
      <c r="I46" s="38">
        <v>71080.91</v>
      </c>
      <c r="J46" s="39">
        <v>67695.52</v>
      </c>
      <c r="K46" s="45">
        <f t="shared" si="16"/>
        <v>0.952372725672758</v>
      </c>
      <c r="L46" s="63"/>
      <c r="M46" s="42">
        <f t="shared" si="9"/>
        <v>1</v>
      </c>
      <c r="N46" s="42"/>
      <c r="O46" s="42"/>
      <c r="P46" s="42">
        <f t="shared" si="10"/>
        <v>0</v>
      </c>
      <c r="Q46" s="42">
        <f t="shared" si="11"/>
        <v>1</v>
      </c>
      <c r="R46" s="48">
        <f t="shared" si="12"/>
        <v>67695.52</v>
      </c>
      <c r="S46" s="42">
        <v>2310809</v>
      </c>
      <c r="T46" s="42">
        <f t="shared" si="13"/>
        <v>0.00906327961872659</v>
      </c>
      <c r="U46" s="49">
        <f t="shared" si="14"/>
        <v>20943.50811247</v>
      </c>
      <c r="V46" s="67"/>
    </row>
    <row r="47" spans="1:22">
      <c r="A47" s="57">
        <v>45</v>
      </c>
      <c r="B47" s="39" t="s">
        <v>23</v>
      </c>
      <c r="C47" s="38" t="s">
        <v>70</v>
      </c>
      <c r="D47" s="38" t="s">
        <v>55</v>
      </c>
      <c r="E47" s="38">
        <v>1.5</v>
      </c>
      <c r="F47" s="38">
        <v>13</v>
      </c>
      <c r="G47" s="38">
        <f t="shared" si="15"/>
        <v>1</v>
      </c>
      <c r="H47" s="39">
        <v>33931.24</v>
      </c>
      <c r="I47" s="38">
        <v>36933.85</v>
      </c>
      <c r="J47" s="39">
        <v>33626.41</v>
      </c>
      <c r="K47" s="45">
        <f t="shared" si="16"/>
        <v>0.910449628186609</v>
      </c>
      <c r="L47" s="63"/>
      <c r="M47" s="42">
        <f t="shared" si="9"/>
        <v>1</v>
      </c>
      <c r="N47" s="42"/>
      <c r="O47" s="42"/>
      <c r="P47" s="42">
        <f t="shared" si="10"/>
        <v>0</v>
      </c>
      <c r="Q47" s="42">
        <f t="shared" si="11"/>
        <v>1</v>
      </c>
      <c r="R47" s="48">
        <f t="shared" si="12"/>
        <v>50439.615</v>
      </c>
      <c r="S47" s="42">
        <v>2310809</v>
      </c>
      <c r="T47" s="42">
        <f t="shared" si="13"/>
        <v>0.00675300720942709</v>
      </c>
      <c r="U47" s="49">
        <f t="shared" si="14"/>
        <v>15604.909836609</v>
      </c>
      <c r="V47" s="67"/>
    </row>
    <row r="48" spans="1:22">
      <c r="A48" s="57">
        <v>46</v>
      </c>
      <c r="B48" s="39" t="s">
        <v>23</v>
      </c>
      <c r="C48" s="38" t="s">
        <v>71</v>
      </c>
      <c r="D48" s="38" t="s">
        <v>55</v>
      </c>
      <c r="E48" s="38">
        <v>1.5</v>
      </c>
      <c r="F48" s="38">
        <v>13</v>
      </c>
      <c r="G48" s="38">
        <f t="shared" si="15"/>
        <v>1</v>
      </c>
      <c r="H48" s="39">
        <v>33334.07</v>
      </c>
      <c r="I48" s="38">
        <v>35077.15</v>
      </c>
      <c r="J48" s="39">
        <v>33248.24</v>
      </c>
      <c r="K48" s="45">
        <f t="shared" si="16"/>
        <v>0.947860359236711</v>
      </c>
      <c r="L48" s="63"/>
      <c r="M48" s="42">
        <f t="shared" si="9"/>
        <v>1</v>
      </c>
      <c r="N48" s="42"/>
      <c r="O48" s="42"/>
      <c r="P48" s="42">
        <f t="shared" si="10"/>
        <v>0</v>
      </c>
      <c r="Q48" s="42">
        <f t="shared" si="11"/>
        <v>1</v>
      </c>
      <c r="R48" s="48">
        <f t="shared" si="12"/>
        <v>49872.36</v>
      </c>
      <c r="S48" s="42">
        <v>2310809</v>
      </c>
      <c r="T48" s="42">
        <f t="shared" si="13"/>
        <v>0.00667706140562618</v>
      </c>
      <c r="U48" s="49">
        <f t="shared" si="14"/>
        <v>15429.4135896736</v>
      </c>
      <c r="V48" s="67"/>
    </row>
    <row r="49" spans="1:22">
      <c r="A49" s="57">
        <v>47</v>
      </c>
      <c r="B49" s="39" t="s">
        <v>23</v>
      </c>
      <c r="C49" s="38" t="s">
        <v>72</v>
      </c>
      <c r="D49" s="38" t="s">
        <v>25</v>
      </c>
      <c r="E49" s="38">
        <v>1</v>
      </c>
      <c r="F49" s="38">
        <v>34</v>
      </c>
      <c r="G49" s="38">
        <f t="shared" si="15"/>
        <v>1.05</v>
      </c>
      <c r="H49" s="39">
        <v>84485.95</v>
      </c>
      <c r="I49" s="38">
        <v>85310.26</v>
      </c>
      <c r="J49" s="39">
        <v>82344.42</v>
      </c>
      <c r="K49" s="45">
        <f t="shared" si="16"/>
        <v>0.965234662278605</v>
      </c>
      <c r="L49" s="63"/>
      <c r="M49" s="42">
        <f t="shared" si="9"/>
        <v>1</v>
      </c>
      <c r="N49" s="42"/>
      <c r="O49" s="42"/>
      <c r="P49" s="42">
        <f t="shared" si="10"/>
        <v>0</v>
      </c>
      <c r="Q49" s="42">
        <f t="shared" si="11"/>
        <v>1</v>
      </c>
      <c r="R49" s="48">
        <f t="shared" si="12"/>
        <v>86461.641</v>
      </c>
      <c r="S49" s="42">
        <v>2310809</v>
      </c>
      <c r="T49" s="42">
        <f t="shared" si="13"/>
        <v>0.0115757442837717</v>
      </c>
      <c r="U49" s="49">
        <f t="shared" si="14"/>
        <v>26749.3340726383</v>
      </c>
      <c r="V49" s="67"/>
    </row>
    <row r="50" spans="1:22">
      <c r="A50" s="57">
        <v>48</v>
      </c>
      <c r="B50" s="39" t="s">
        <v>73</v>
      </c>
      <c r="C50" s="59" t="s">
        <v>74</v>
      </c>
      <c r="D50" s="59" t="s">
        <v>25</v>
      </c>
      <c r="E50" s="59">
        <v>1</v>
      </c>
      <c r="F50" s="59">
        <v>45</v>
      </c>
      <c r="G50" s="59">
        <f t="shared" ref="G50:G113" si="17">IF(F50&gt;=20,1.05,1)</f>
        <v>1.05</v>
      </c>
      <c r="H50" s="39">
        <v>30199.29</v>
      </c>
      <c r="I50" s="39">
        <v>30691.63</v>
      </c>
      <c r="J50" s="39">
        <v>29521.05</v>
      </c>
      <c r="K50" s="45">
        <f t="shared" ref="K50:K101" si="18">J50/I50</f>
        <v>0.961859959865279</v>
      </c>
      <c r="L50" s="63"/>
      <c r="M50" s="42">
        <f t="shared" si="9"/>
        <v>1</v>
      </c>
      <c r="N50" s="42"/>
      <c r="O50" s="42"/>
      <c r="P50" s="42">
        <f t="shared" si="10"/>
        <v>0</v>
      </c>
      <c r="Q50" s="42">
        <f t="shared" si="11"/>
        <v>1</v>
      </c>
      <c r="R50" s="48">
        <f t="shared" si="12"/>
        <v>30997.1025</v>
      </c>
      <c r="S50" s="42">
        <v>2310809</v>
      </c>
      <c r="T50" s="42">
        <f t="shared" si="13"/>
        <v>0.0041499852180444</v>
      </c>
      <c r="U50" s="49">
        <f t="shared" si="14"/>
        <v>9589.82319172396</v>
      </c>
      <c r="V50" s="67">
        <f>SUM(U50:U90)</f>
        <v>218685.663083794</v>
      </c>
    </row>
    <row r="51" spans="1:22">
      <c r="A51" s="57">
        <v>49</v>
      </c>
      <c r="B51" s="39" t="s">
        <v>73</v>
      </c>
      <c r="C51" s="59" t="s">
        <v>75</v>
      </c>
      <c r="D51" s="59" t="s">
        <v>25</v>
      </c>
      <c r="E51" s="59">
        <v>1</v>
      </c>
      <c r="F51" s="59">
        <v>45</v>
      </c>
      <c r="G51" s="59">
        <f t="shared" si="17"/>
        <v>1.05</v>
      </c>
      <c r="H51" s="39">
        <v>15727.5</v>
      </c>
      <c r="I51" s="39">
        <v>16451.54</v>
      </c>
      <c r="J51" s="39">
        <v>15011.8</v>
      </c>
      <c r="K51" s="45">
        <f t="shared" si="18"/>
        <v>0.912486004349745</v>
      </c>
      <c r="L51" s="63"/>
      <c r="M51" s="42">
        <f t="shared" si="9"/>
        <v>1</v>
      </c>
      <c r="N51" s="42"/>
      <c r="O51" s="42"/>
      <c r="P51" s="42">
        <f t="shared" si="10"/>
        <v>0</v>
      </c>
      <c r="Q51" s="42">
        <f t="shared" si="11"/>
        <v>1</v>
      </c>
      <c r="R51" s="48">
        <f t="shared" si="12"/>
        <v>15762.39</v>
      </c>
      <c r="S51" s="42">
        <v>2310809</v>
      </c>
      <c r="T51" s="42">
        <f t="shared" si="13"/>
        <v>0.00211031613361445</v>
      </c>
      <c r="U51" s="49">
        <f t="shared" si="14"/>
        <v>4876.53751440148</v>
      </c>
      <c r="V51" s="67"/>
    </row>
    <row r="52" spans="1:22">
      <c r="A52" s="57">
        <v>50</v>
      </c>
      <c r="B52" s="39" t="s">
        <v>73</v>
      </c>
      <c r="C52" s="59" t="s">
        <v>76</v>
      </c>
      <c r="D52" s="59" t="s">
        <v>25</v>
      </c>
      <c r="E52" s="59">
        <v>1</v>
      </c>
      <c r="F52" s="59">
        <v>45</v>
      </c>
      <c r="G52" s="59">
        <f t="shared" si="17"/>
        <v>1.05</v>
      </c>
      <c r="H52" s="39">
        <v>16730.08</v>
      </c>
      <c r="I52" s="39">
        <v>17789.52</v>
      </c>
      <c r="J52" s="39">
        <v>16910.43</v>
      </c>
      <c r="K52" s="45">
        <f t="shared" si="18"/>
        <v>0.950583826882344</v>
      </c>
      <c r="L52" s="63"/>
      <c r="M52" s="42">
        <f t="shared" si="9"/>
        <v>1</v>
      </c>
      <c r="N52" s="42"/>
      <c r="O52" s="42"/>
      <c r="P52" s="42">
        <f t="shared" si="10"/>
        <v>0</v>
      </c>
      <c r="Q52" s="42">
        <f t="shared" si="11"/>
        <v>1</v>
      </c>
      <c r="R52" s="48">
        <f t="shared" si="12"/>
        <v>17755.9515</v>
      </c>
      <c r="S52" s="42">
        <v>2310809</v>
      </c>
      <c r="T52" s="42">
        <f t="shared" si="13"/>
        <v>0.00237722013718261</v>
      </c>
      <c r="U52" s="49">
        <f t="shared" si="14"/>
        <v>5493.3016879828</v>
      </c>
      <c r="V52" s="67"/>
    </row>
    <row r="53" spans="1:22">
      <c r="A53" s="57">
        <v>51</v>
      </c>
      <c r="B53" s="39" t="s">
        <v>73</v>
      </c>
      <c r="C53" s="59" t="s">
        <v>77</v>
      </c>
      <c r="D53" s="59" t="s">
        <v>25</v>
      </c>
      <c r="E53" s="59">
        <v>1</v>
      </c>
      <c r="F53" s="59">
        <v>45</v>
      </c>
      <c r="G53" s="59">
        <f t="shared" si="17"/>
        <v>1.05</v>
      </c>
      <c r="H53" s="39">
        <v>17411.35</v>
      </c>
      <c r="I53" s="39">
        <v>18671.88</v>
      </c>
      <c r="J53" s="39">
        <v>17476.11</v>
      </c>
      <c r="K53" s="45">
        <f t="shared" si="18"/>
        <v>0.93595877865539</v>
      </c>
      <c r="L53" s="63"/>
      <c r="M53" s="42">
        <f t="shared" si="9"/>
        <v>1</v>
      </c>
      <c r="N53" s="42"/>
      <c r="O53" s="42"/>
      <c r="P53" s="42">
        <f t="shared" si="10"/>
        <v>0</v>
      </c>
      <c r="Q53" s="42">
        <f t="shared" si="11"/>
        <v>1</v>
      </c>
      <c r="R53" s="48">
        <f t="shared" si="12"/>
        <v>18349.9155</v>
      </c>
      <c r="S53" s="42">
        <v>2310809</v>
      </c>
      <c r="T53" s="42">
        <f t="shared" si="13"/>
        <v>0.00245674182215463</v>
      </c>
      <c r="U53" s="49">
        <f t="shared" si="14"/>
        <v>5677.06111331132</v>
      </c>
      <c r="V53" s="67"/>
    </row>
    <row r="54" spans="1:22">
      <c r="A54" s="57">
        <v>52</v>
      </c>
      <c r="B54" s="39" t="s">
        <v>73</v>
      </c>
      <c r="C54" s="59" t="s">
        <v>78</v>
      </c>
      <c r="D54" s="59" t="s">
        <v>25</v>
      </c>
      <c r="E54" s="59">
        <v>1</v>
      </c>
      <c r="F54" s="59">
        <v>45</v>
      </c>
      <c r="G54" s="59">
        <f t="shared" si="17"/>
        <v>1.05</v>
      </c>
      <c r="H54" s="39">
        <v>13079.33</v>
      </c>
      <c r="I54" s="39">
        <v>13357.57</v>
      </c>
      <c r="J54" s="39">
        <v>12646.23</v>
      </c>
      <c r="K54" s="45">
        <f t="shared" si="18"/>
        <v>0.946746301909704</v>
      </c>
      <c r="L54" s="63"/>
      <c r="M54" s="42">
        <f t="shared" si="9"/>
        <v>1</v>
      </c>
      <c r="N54" s="42"/>
      <c r="O54" s="42"/>
      <c r="P54" s="42">
        <f t="shared" si="10"/>
        <v>0</v>
      </c>
      <c r="Q54" s="42">
        <f t="shared" si="11"/>
        <v>1</v>
      </c>
      <c r="R54" s="48">
        <f t="shared" si="12"/>
        <v>13278.5415</v>
      </c>
      <c r="S54" s="42">
        <v>2310809</v>
      </c>
      <c r="T54" s="42">
        <f t="shared" si="13"/>
        <v>0.00177777103334704</v>
      </c>
      <c r="U54" s="49">
        <f t="shared" si="14"/>
        <v>4108.08930379764</v>
      </c>
      <c r="V54" s="67"/>
    </row>
    <row r="55" spans="1:22">
      <c r="A55" s="57">
        <v>53</v>
      </c>
      <c r="B55" s="39" t="s">
        <v>73</v>
      </c>
      <c r="C55" s="59" t="s">
        <v>79</v>
      </c>
      <c r="D55" s="59" t="s">
        <v>25</v>
      </c>
      <c r="E55" s="59">
        <v>1</v>
      </c>
      <c r="F55" s="59">
        <v>45</v>
      </c>
      <c r="G55" s="59">
        <f t="shared" si="17"/>
        <v>1.05</v>
      </c>
      <c r="H55" s="39">
        <v>12470.08</v>
      </c>
      <c r="I55" s="39">
        <v>12675.41</v>
      </c>
      <c r="J55" s="39">
        <v>11794.15</v>
      </c>
      <c r="K55" s="45">
        <f t="shared" si="18"/>
        <v>0.930474832766751</v>
      </c>
      <c r="L55" s="63"/>
      <c r="M55" s="42">
        <f t="shared" si="9"/>
        <v>1</v>
      </c>
      <c r="N55" s="42"/>
      <c r="O55" s="42"/>
      <c r="P55" s="42">
        <f t="shared" si="10"/>
        <v>0</v>
      </c>
      <c r="Q55" s="42">
        <f t="shared" si="11"/>
        <v>1</v>
      </c>
      <c r="R55" s="48">
        <f t="shared" si="12"/>
        <v>12383.8575</v>
      </c>
      <c r="S55" s="42">
        <v>2310809</v>
      </c>
      <c r="T55" s="42">
        <f t="shared" si="13"/>
        <v>0.00165798805121763</v>
      </c>
      <c r="U55" s="49">
        <f t="shared" si="14"/>
        <v>3831.29371064617</v>
      </c>
      <c r="V55" s="67"/>
    </row>
    <row r="56" spans="1:22">
      <c r="A56" s="57">
        <v>54</v>
      </c>
      <c r="B56" s="39" t="s">
        <v>73</v>
      </c>
      <c r="C56" s="59" t="s">
        <v>80</v>
      </c>
      <c r="D56" s="59" t="s">
        <v>25</v>
      </c>
      <c r="E56" s="59">
        <v>1</v>
      </c>
      <c r="F56" s="59">
        <v>45</v>
      </c>
      <c r="G56" s="59">
        <f t="shared" si="17"/>
        <v>1.05</v>
      </c>
      <c r="H56" s="39">
        <v>16506.3</v>
      </c>
      <c r="I56" s="39">
        <v>17370.89</v>
      </c>
      <c r="J56" s="39">
        <v>15929.94</v>
      </c>
      <c r="K56" s="45">
        <f t="shared" si="18"/>
        <v>0.917048003873146</v>
      </c>
      <c r="L56" s="63"/>
      <c r="M56" s="42">
        <f t="shared" si="9"/>
        <v>1</v>
      </c>
      <c r="N56" s="42"/>
      <c r="O56" s="42"/>
      <c r="P56" s="42">
        <f t="shared" si="10"/>
        <v>0</v>
      </c>
      <c r="Q56" s="42">
        <f t="shared" si="11"/>
        <v>1</v>
      </c>
      <c r="R56" s="48">
        <f t="shared" si="12"/>
        <v>16726.437</v>
      </c>
      <c r="S56" s="42">
        <v>2310809</v>
      </c>
      <c r="T56" s="42">
        <f t="shared" si="13"/>
        <v>0.00223938564259517</v>
      </c>
      <c r="U56" s="49">
        <f t="shared" si="14"/>
        <v>5174.79249737971</v>
      </c>
      <c r="V56" s="67"/>
    </row>
    <row r="57" spans="1:22">
      <c r="A57" s="57">
        <v>55</v>
      </c>
      <c r="B57" s="39" t="s">
        <v>73</v>
      </c>
      <c r="C57" s="59" t="s">
        <v>81</v>
      </c>
      <c r="D57" s="59" t="s">
        <v>25</v>
      </c>
      <c r="E57" s="59">
        <v>1</v>
      </c>
      <c r="F57" s="59">
        <v>33</v>
      </c>
      <c r="G57" s="59">
        <f t="shared" si="17"/>
        <v>1.05</v>
      </c>
      <c r="H57" s="39">
        <v>5956.38</v>
      </c>
      <c r="I57" s="39">
        <v>6413.38</v>
      </c>
      <c r="J57" s="39">
        <v>6129.95</v>
      </c>
      <c r="K57" s="45">
        <f t="shared" si="18"/>
        <v>0.955806454630788</v>
      </c>
      <c r="L57" s="63"/>
      <c r="M57" s="42">
        <f t="shared" si="9"/>
        <v>1</v>
      </c>
      <c r="N57" s="42"/>
      <c r="O57" s="42"/>
      <c r="P57" s="42">
        <f t="shared" si="10"/>
        <v>0</v>
      </c>
      <c r="Q57" s="42">
        <f t="shared" si="11"/>
        <v>1</v>
      </c>
      <c r="R57" s="48">
        <f t="shared" si="12"/>
        <v>6436.4475</v>
      </c>
      <c r="S57" s="42">
        <v>2310809</v>
      </c>
      <c r="T57" s="42">
        <f t="shared" si="13"/>
        <v>0.000861730930551293</v>
      </c>
      <c r="U57" s="49">
        <f t="shared" si="14"/>
        <v>1991.2955898963</v>
      </c>
      <c r="V57" s="67"/>
    </row>
    <row r="58" spans="1:22">
      <c r="A58" s="57">
        <v>56</v>
      </c>
      <c r="B58" s="39" t="s">
        <v>73</v>
      </c>
      <c r="C58" s="59" t="s">
        <v>82</v>
      </c>
      <c r="D58" s="59" t="s">
        <v>25</v>
      </c>
      <c r="E58" s="59">
        <v>1</v>
      </c>
      <c r="F58" s="59">
        <v>33</v>
      </c>
      <c r="G58" s="59">
        <f t="shared" si="17"/>
        <v>1.05</v>
      </c>
      <c r="H58" s="39">
        <v>6990.82</v>
      </c>
      <c r="I58" s="39">
        <v>7788.94</v>
      </c>
      <c r="J58" s="39">
        <v>7508.71</v>
      </c>
      <c r="K58" s="45">
        <f t="shared" si="18"/>
        <v>0.964022062052089</v>
      </c>
      <c r="L58" s="63"/>
      <c r="M58" s="42">
        <f t="shared" ref="M58:M101" si="19">1-L58*0.01</f>
        <v>1</v>
      </c>
      <c r="N58" s="42"/>
      <c r="O58" s="42"/>
      <c r="P58" s="42">
        <f t="shared" ref="P58:P101" si="20">N58+O58</f>
        <v>0</v>
      </c>
      <c r="Q58" s="42">
        <f t="shared" ref="Q58:Q101" si="21">1-P58*0.01</f>
        <v>1</v>
      </c>
      <c r="R58" s="48">
        <f t="shared" ref="R58:R101" si="22">J58*G58*E58*(0.5*M58+0.5*Q58)</f>
        <v>7884.1455</v>
      </c>
      <c r="S58" s="42">
        <v>2310809</v>
      </c>
      <c r="T58" s="42">
        <f t="shared" ref="T58:T101" si="23">R58/7469207.93</f>
        <v>0.00105555308861244</v>
      </c>
      <c r="U58" s="49">
        <f t="shared" ref="U58:U101" si="24">S58*T58</f>
        <v>2439.18157714341</v>
      </c>
      <c r="V58" s="67"/>
    </row>
    <row r="59" spans="1:22">
      <c r="A59" s="57">
        <v>57</v>
      </c>
      <c r="B59" s="39" t="s">
        <v>73</v>
      </c>
      <c r="C59" s="59" t="s">
        <v>83</v>
      </c>
      <c r="D59" s="59" t="s">
        <v>25</v>
      </c>
      <c r="E59" s="59">
        <v>1</v>
      </c>
      <c r="F59" s="59">
        <v>33</v>
      </c>
      <c r="G59" s="59">
        <f t="shared" si="17"/>
        <v>1.05</v>
      </c>
      <c r="H59" s="39">
        <v>5444.05</v>
      </c>
      <c r="I59" s="39">
        <v>6239.33</v>
      </c>
      <c r="J59" s="39">
        <v>5985.04</v>
      </c>
      <c r="K59" s="45">
        <f t="shared" si="18"/>
        <v>0.959244021393323</v>
      </c>
      <c r="L59" s="63"/>
      <c r="M59" s="42">
        <f t="shared" si="19"/>
        <v>1</v>
      </c>
      <c r="N59" s="42"/>
      <c r="O59" s="42"/>
      <c r="P59" s="42">
        <f t="shared" si="20"/>
        <v>0</v>
      </c>
      <c r="Q59" s="42">
        <f t="shared" si="21"/>
        <v>1</v>
      </c>
      <c r="R59" s="48">
        <f t="shared" si="22"/>
        <v>6284.292</v>
      </c>
      <c r="S59" s="42">
        <v>2310809</v>
      </c>
      <c r="T59" s="42">
        <f t="shared" si="23"/>
        <v>0.000841359895037759</v>
      </c>
      <c r="U59" s="49">
        <f t="shared" si="24"/>
        <v>1944.22201769231</v>
      </c>
      <c r="V59" s="67"/>
    </row>
    <row r="60" spans="1:22">
      <c r="A60" s="57">
        <v>58</v>
      </c>
      <c r="B60" s="39" t="s">
        <v>73</v>
      </c>
      <c r="C60" s="59" t="s">
        <v>84</v>
      </c>
      <c r="D60" s="59" t="s">
        <v>25</v>
      </c>
      <c r="E60" s="59">
        <v>1</v>
      </c>
      <c r="F60" s="59">
        <v>33</v>
      </c>
      <c r="G60" s="59">
        <f t="shared" si="17"/>
        <v>1.05</v>
      </c>
      <c r="H60" s="39">
        <v>7040.21</v>
      </c>
      <c r="I60" s="39">
        <v>7906.49</v>
      </c>
      <c r="J60" s="39">
        <v>7433.85</v>
      </c>
      <c r="K60" s="45">
        <f t="shared" si="18"/>
        <v>0.940221261267642</v>
      </c>
      <c r="L60" s="63"/>
      <c r="M60" s="42">
        <f t="shared" si="19"/>
        <v>1</v>
      </c>
      <c r="N60" s="42"/>
      <c r="O60" s="42"/>
      <c r="P60" s="42">
        <f t="shared" si="20"/>
        <v>0</v>
      </c>
      <c r="Q60" s="42">
        <f t="shared" si="21"/>
        <v>1</v>
      </c>
      <c r="R60" s="48">
        <f t="shared" si="22"/>
        <v>7805.5425</v>
      </c>
      <c r="S60" s="42">
        <v>2310809</v>
      </c>
      <c r="T60" s="42">
        <f t="shared" si="23"/>
        <v>0.00104502948279818</v>
      </c>
      <c r="U60" s="49">
        <f t="shared" si="24"/>
        <v>2414.86353411539</v>
      </c>
      <c r="V60" s="67"/>
    </row>
    <row r="61" spans="1:22">
      <c r="A61" s="57">
        <v>59</v>
      </c>
      <c r="B61" s="39" t="s">
        <v>73</v>
      </c>
      <c r="C61" s="59" t="s">
        <v>85</v>
      </c>
      <c r="D61" s="59" t="s">
        <v>25</v>
      </c>
      <c r="E61" s="59">
        <v>1</v>
      </c>
      <c r="F61" s="59">
        <v>33</v>
      </c>
      <c r="G61" s="59">
        <f t="shared" si="17"/>
        <v>1.05</v>
      </c>
      <c r="H61" s="39">
        <v>7089.61</v>
      </c>
      <c r="I61" s="39">
        <v>8091.86</v>
      </c>
      <c r="J61" s="39">
        <v>7603.68</v>
      </c>
      <c r="K61" s="45">
        <f t="shared" si="18"/>
        <v>0.939670236509282</v>
      </c>
      <c r="L61" s="63"/>
      <c r="M61" s="42">
        <f t="shared" si="19"/>
        <v>1</v>
      </c>
      <c r="N61" s="42"/>
      <c r="O61" s="42"/>
      <c r="P61" s="42">
        <f t="shared" si="20"/>
        <v>0</v>
      </c>
      <c r="Q61" s="42">
        <f t="shared" si="21"/>
        <v>1</v>
      </c>
      <c r="R61" s="48">
        <f t="shared" si="22"/>
        <v>7983.864</v>
      </c>
      <c r="S61" s="42">
        <v>2310809</v>
      </c>
      <c r="T61" s="42">
        <f t="shared" si="23"/>
        <v>0.00106890370101131</v>
      </c>
      <c r="U61" s="49">
        <f t="shared" si="24"/>
        <v>2470.03229243024</v>
      </c>
      <c r="V61" s="67"/>
    </row>
    <row r="62" spans="1:22">
      <c r="A62" s="57">
        <v>60</v>
      </c>
      <c r="B62" s="39" t="s">
        <v>73</v>
      </c>
      <c r="C62" s="59" t="s">
        <v>86</v>
      </c>
      <c r="D62" s="59" t="s">
        <v>25</v>
      </c>
      <c r="E62" s="59">
        <v>1</v>
      </c>
      <c r="F62" s="59">
        <v>33</v>
      </c>
      <c r="G62" s="59">
        <f t="shared" si="17"/>
        <v>1.05</v>
      </c>
      <c r="H62" s="39">
        <v>4292.68</v>
      </c>
      <c r="I62" s="39">
        <v>4447.3</v>
      </c>
      <c r="J62" s="39">
        <v>4211.08</v>
      </c>
      <c r="K62" s="45">
        <f t="shared" si="18"/>
        <v>0.946884626627392</v>
      </c>
      <c r="L62" s="63"/>
      <c r="M62" s="42">
        <f t="shared" si="19"/>
        <v>1</v>
      </c>
      <c r="N62" s="42"/>
      <c r="O62" s="42"/>
      <c r="P62" s="42">
        <f t="shared" si="20"/>
        <v>0</v>
      </c>
      <c r="Q62" s="42">
        <f t="shared" si="21"/>
        <v>1</v>
      </c>
      <c r="R62" s="48">
        <f t="shared" si="22"/>
        <v>4421.634</v>
      </c>
      <c r="S62" s="42">
        <v>2310809</v>
      </c>
      <c r="T62" s="42">
        <f t="shared" si="23"/>
        <v>0.000591981645368387</v>
      </c>
      <c r="U62" s="49">
        <f t="shared" si="24"/>
        <v>1367.95651395208</v>
      </c>
      <c r="V62" s="67"/>
    </row>
    <row r="63" spans="1:22">
      <c r="A63" s="57">
        <v>61</v>
      </c>
      <c r="B63" s="39" t="s">
        <v>73</v>
      </c>
      <c r="C63" s="59" t="s">
        <v>87</v>
      </c>
      <c r="D63" s="59" t="s">
        <v>25</v>
      </c>
      <c r="E63" s="59">
        <v>1</v>
      </c>
      <c r="F63" s="59">
        <v>33</v>
      </c>
      <c r="G63" s="59">
        <f t="shared" si="17"/>
        <v>1.05</v>
      </c>
      <c r="H63" s="39">
        <v>6420.76</v>
      </c>
      <c r="I63" s="39">
        <v>6963.94</v>
      </c>
      <c r="J63" s="39">
        <v>6661.16</v>
      </c>
      <c r="K63" s="45">
        <f t="shared" si="18"/>
        <v>0.956521739130435</v>
      </c>
      <c r="L63" s="63"/>
      <c r="M63" s="42">
        <f t="shared" si="19"/>
        <v>1</v>
      </c>
      <c r="N63" s="42"/>
      <c r="O63" s="42"/>
      <c r="P63" s="42">
        <f t="shared" si="20"/>
        <v>0</v>
      </c>
      <c r="Q63" s="42">
        <f t="shared" si="21"/>
        <v>1</v>
      </c>
      <c r="R63" s="48">
        <f t="shared" si="22"/>
        <v>6994.218</v>
      </c>
      <c r="S63" s="42">
        <v>2310809</v>
      </c>
      <c r="T63" s="42">
        <f t="shared" si="23"/>
        <v>0.000936406920994634</v>
      </c>
      <c r="U63" s="49">
        <f t="shared" si="24"/>
        <v>2163.85754069669</v>
      </c>
      <c r="V63" s="67"/>
    </row>
    <row r="64" spans="1:22">
      <c r="A64" s="57">
        <v>62</v>
      </c>
      <c r="B64" s="39" t="s">
        <v>73</v>
      </c>
      <c r="C64" s="59" t="s">
        <v>88</v>
      </c>
      <c r="D64" s="59" t="s">
        <v>25</v>
      </c>
      <c r="E64" s="59">
        <v>1</v>
      </c>
      <c r="F64" s="59">
        <v>33</v>
      </c>
      <c r="G64" s="59">
        <f t="shared" si="17"/>
        <v>1.05</v>
      </c>
      <c r="H64" s="39">
        <v>4879.87</v>
      </c>
      <c r="I64" s="39">
        <v>5645.44</v>
      </c>
      <c r="J64" s="39">
        <v>5305.81</v>
      </c>
      <c r="K64" s="45">
        <f t="shared" si="18"/>
        <v>0.939839941616597</v>
      </c>
      <c r="L64" s="63"/>
      <c r="M64" s="42">
        <f t="shared" si="19"/>
        <v>1</v>
      </c>
      <c r="N64" s="42"/>
      <c r="O64" s="42"/>
      <c r="P64" s="42">
        <f t="shared" si="20"/>
        <v>0</v>
      </c>
      <c r="Q64" s="42">
        <f t="shared" si="21"/>
        <v>1</v>
      </c>
      <c r="R64" s="48">
        <f t="shared" si="22"/>
        <v>5571.1005</v>
      </c>
      <c r="S64" s="42">
        <v>2310809</v>
      </c>
      <c r="T64" s="42">
        <f t="shared" si="23"/>
        <v>0.000745875674129211</v>
      </c>
      <c r="U64" s="49">
        <f t="shared" si="24"/>
        <v>1723.57622065885</v>
      </c>
      <c r="V64" s="67"/>
    </row>
    <row r="65" spans="1:22">
      <c r="A65" s="57">
        <v>63</v>
      </c>
      <c r="B65" s="39" t="s">
        <v>73</v>
      </c>
      <c r="C65" s="59" t="s">
        <v>89</v>
      </c>
      <c r="D65" s="59" t="s">
        <v>25</v>
      </c>
      <c r="E65" s="59">
        <v>1</v>
      </c>
      <c r="F65" s="59">
        <v>33</v>
      </c>
      <c r="G65" s="59">
        <f t="shared" si="17"/>
        <v>1.05</v>
      </c>
      <c r="H65" s="39">
        <v>6041.39</v>
      </c>
      <c r="I65" s="39">
        <v>6456.66</v>
      </c>
      <c r="J65" s="39">
        <v>6029.2</v>
      </c>
      <c r="K65" s="45">
        <f t="shared" si="18"/>
        <v>0.933795491786775</v>
      </c>
      <c r="L65" s="63"/>
      <c r="M65" s="42">
        <f t="shared" si="19"/>
        <v>1</v>
      </c>
      <c r="N65" s="42"/>
      <c r="O65" s="42"/>
      <c r="P65" s="42">
        <f t="shared" si="20"/>
        <v>0</v>
      </c>
      <c r="Q65" s="42">
        <f t="shared" si="21"/>
        <v>1</v>
      </c>
      <c r="R65" s="48">
        <f t="shared" si="22"/>
        <v>6330.66</v>
      </c>
      <c r="S65" s="42">
        <v>2310809</v>
      </c>
      <c r="T65" s="42">
        <f t="shared" si="23"/>
        <v>0.000847567782197222</v>
      </c>
      <c r="U65" s="49">
        <f t="shared" si="24"/>
        <v>1958.56725921138</v>
      </c>
      <c r="V65" s="67"/>
    </row>
    <row r="66" spans="1:22">
      <c r="A66" s="57">
        <v>64</v>
      </c>
      <c r="B66" s="39" t="s">
        <v>73</v>
      </c>
      <c r="C66" s="59" t="s">
        <v>90</v>
      </c>
      <c r="D66" s="59" t="s">
        <v>25</v>
      </c>
      <c r="E66" s="59">
        <v>1</v>
      </c>
      <c r="F66" s="59">
        <v>33</v>
      </c>
      <c r="G66" s="59">
        <f t="shared" si="17"/>
        <v>1.05</v>
      </c>
      <c r="H66" s="39">
        <v>3758.62</v>
      </c>
      <c r="I66" s="39">
        <v>4763.86</v>
      </c>
      <c r="J66" s="39">
        <v>4428.54</v>
      </c>
      <c r="K66" s="45">
        <f t="shared" si="18"/>
        <v>0.929611701435391</v>
      </c>
      <c r="L66" s="63"/>
      <c r="M66" s="42">
        <f t="shared" si="19"/>
        <v>1</v>
      </c>
      <c r="N66" s="42"/>
      <c r="O66" s="42"/>
      <c r="P66" s="42">
        <f t="shared" si="20"/>
        <v>0</v>
      </c>
      <c r="Q66" s="42">
        <f t="shared" si="21"/>
        <v>1</v>
      </c>
      <c r="R66" s="48">
        <f t="shared" si="22"/>
        <v>4649.967</v>
      </c>
      <c r="S66" s="42">
        <v>2310809</v>
      </c>
      <c r="T66" s="42">
        <f t="shared" si="23"/>
        <v>0.000622551553468401</v>
      </c>
      <c r="U66" s="49">
        <f t="shared" si="24"/>
        <v>1438.59773271876</v>
      </c>
      <c r="V66" s="67"/>
    </row>
    <row r="67" spans="1:22">
      <c r="A67" s="57">
        <v>65</v>
      </c>
      <c r="B67" s="39" t="s">
        <v>73</v>
      </c>
      <c r="C67" s="59" t="s">
        <v>91</v>
      </c>
      <c r="D67" s="59" t="s">
        <v>25</v>
      </c>
      <c r="E67" s="59">
        <v>1</v>
      </c>
      <c r="F67" s="59">
        <v>35</v>
      </c>
      <c r="G67" s="59">
        <f t="shared" si="17"/>
        <v>1.05</v>
      </c>
      <c r="H67" s="39">
        <v>19734.41</v>
      </c>
      <c r="I67" s="39">
        <v>20189</v>
      </c>
      <c r="J67" s="39">
        <v>19847.41</v>
      </c>
      <c r="K67" s="45">
        <f t="shared" si="18"/>
        <v>0.983080390311556</v>
      </c>
      <c r="L67" s="63"/>
      <c r="M67" s="42">
        <f t="shared" si="19"/>
        <v>1</v>
      </c>
      <c r="N67" s="42"/>
      <c r="O67" s="42"/>
      <c r="P67" s="42">
        <f t="shared" si="20"/>
        <v>0</v>
      </c>
      <c r="Q67" s="42">
        <f t="shared" si="21"/>
        <v>1</v>
      </c>
      <c r="R67" s="48">
        <f t="shared" si="22"/>
        <v>20839.7805</v>
      </c>
      <c r="S67" s="42">
        <v>2310809</v>
      </c>
      <c r="T67" s="42">
        <f t="shared" si="23"/>
        <v>0.0027900924295195</v>
      </c>
      <c r="U67" s="49">
        <f t="shared" si="24"/>
        <v>6447.37069696552</v>
      </c>
      <c r="V67" s="67"/>
    </row>
    <row r="68" spans="1:22">
      <c r="A68" s="57">
        <v>66</v>
      </c>
      <c r="B68" s="39" t="s">
        <v>73</v>
      </c>
      <c r="C68" s="59" t="s">
        <v>92</v>
      </c>
      <c r="D68" s="59" t="s">
        <v>25</v>
      </c>
      <c r="E68" s="59">
        <v>1</v>
      </c>
      <c r="F68" s="59">
        <v>35</v>
      </c>
      <c r="G68" s="59">
        <f t="shared" si="17"/>
        <v>1.05</v>
      </c>
      <c r="H68" s="39">
        <v>16643.88</v>
      </c>
      <c r="I68" s="39">
        <v>17817.72</v>
      </c>
      <c r="J68" s="39">
        <v>17377.97</v>
      </c>
      <c r="K68" s="45">
        <f t="shared" si="18"/>
        <v>0.975319513383306</v>
      </c>
      <c r="L68" s="63"/>
      <c r="M68" s="42">
        <f t="shared" si="19"/>
        <v>1</v>
      </c>
      <c r="N68" s="42"/>
      <c r="O68" s="42"/>
      <c r="P68" s="42">
        <f t="shared" si="20"/>
        <v>0</v>
      </c>
      <c r="Q68" s="42">
        <f t="shared" si="21"/>
        <v>1</v>
      </c>
      <c r="R68" s="48">
        <f t="shared" si="22"/>
        <v>18246.8685</v>
      </c>
      <c r="S68" s="42">
        <v>2310809</v>
      </c>
      <c r="T68" s="42">
        <f t="shared" si="23"/>
        <v>0.00244294558017479</v>
      </c>
      <c r="U68" s="49">
        <f t="shared" si="24"/>
        <v>5645.18063317813</v>
      </c>
      <c r="V68" s="67"/>
    </row>
    <row r="69" spans="1:22">
      <c r="A69" s="57">
        <v>67</v>
      </c>
      <c r="B69" s="39" t="s">
        <v>73</v>
      </c>
      <c r="C69" s="59" t="s">
        <v>93</v>
      </c>
      <c r="D69" s="59" t="s">
        <v>25</v>
      </c>
      <c r="E69" s="59">
        <v>1</v>
      </c>
      <c r="F69" s="59">
        <v>35</v>
      </c>
      <c r="G69" s="59">
        <f t="shared" si="17"/>
        <v>1.05</v>
      </c>
      <c r="H69" s="39">
        <v>19030.67</v>
      </c>
      <c r="I69" s="39">
        <v>20848.72</v>
      </c>
      <c r="J69" s="39">
        <v>20590.55</v>
      </c>
      <c r="K69" s="45">
        <f t="shared" si="18"/>
        <v>0.987616985599116</v>
      </c>
      <c r="L69" s="63"/>
      <c r="M69" s="42">
        <f t="shared" si="19"/>
        <v>1</v>
      </c>
      <c r="N69" s="42"/>
      <c r="O69" s="42"/>
      <c r="P69" s="42">
        <f t="shared" si="20"/>
        <v>0</v>
      </c>
      <c r="Q69" s="42">
        <f t="shared" si="21"/>
        <v>1</v>
      </c>
      <c r="R69" s="48">
        <f t="shared" si="22"/>
        <v>21620.0775</v>
      </c>
      <c r="S69" s="42">
        <v>2310809</v>
      </c>
      <c r="T69" s="42">
        <f t="shared" si="23"/>
        <v>0.00289456093639637</v>
      </c>
      <c r="U69" s="49">
        <f t="shared" si="24"/>
        <v>6688.77746287316</v>
      </c>
      <c r="V69" s="67"/>
    </row>
    <row r="70" spans="1:22">
      <c r="A70" s="57">
        <v>68</v>
      </c>
      <c r="B70" s="39" t="s">
        <v>73</v>
      </c>
      <c r="C70" s="59" t="s">
        <v>94</v>
      </c>
      <c r="D70" s="59" t="s">
        <v>25</v>
      </c>
      <c r="E70" s="59">
        <v>1</v>
      </c>
      <c r="F70" s="59">
        <v>35</v>
      </c>
      <c r="G70" s="59">
        <f t="shared" si="17"/>
        <v>1.05</v>
      </c>
      <c r="H70" s="39">
        <v>16816.41</v>
      </c>
      <c r="I70" s="39">
        <v>18573.94</v>
      </c>
      <c r="J70" s="39">
        <v>18152.32</v>
      </c>
      <c r="K70" s="45">
        <f t="shared" si="18"/>
        <v>0.977300454292412</v>
      </c>
      <c r="L70" s="63"/>
      <c r="M70" s="42">
        <f t="shared" si="19"/>
        <v>1</v>
      </c>
      <c r="N70" s="42"/>
      <c r="O70" s="42"/>
      <c r="P70" s="42">
        <f t="shared" si="20"/>
        <v>0</v>
      </c>
      <c r="Q70" s="42">
        <f t="shared" si="21"/>
        <v>1</v>
      </c>
      <c r="R70" s="48">
        <f t="shared" si="22"/>
        <v>19059.936</v>
      </c>
      <c r="S70" s="42">
        <v>2310809</v>
      </c>
      <c r="T70" s="42">
        <f t="shared" si="23"/>
        <v>0.00255180150005544</v>
      </c>
      <c r="U70" s="49">
        <f t="shared" si="24"/>
        <v>5896.72587254161</v>
      </c>
      <c r="V70" s="67"/>
    </row>
    <row r="71" spans="1:22">
      <c r="A71" s="57">
        <v>69</v>
      </c>
      <c r="B71" s="39" t="s">
        <v>73</v>
      </c>
      <c r="C71" s="59" t="s">
        <v>95</v>
      </c>
      <c r="D71" s="59" t="s">
        <v>25</v>
      </c>
      <c r="E71" s="59">
        <v>1</v>
      </c>
      <c r="F71" s="59">
        <v>35</v>
      </c>
      <c r="G71" s="59">
        <f t="shared" si="17"/>
        <v>1.05</v>
      </c>
      <c r="H71" s="39">
        <v>24724.88</v>
      </c>
      <c r="I71" s="39">
        <v>24934.44</v>
      </c>
      <c r="J71" s="39">
        <v>24705.93</v>
      </c>
      <c r="K71" s="45">
        <f t="shared" si="18"/>
        <v>0.990835567191403</v>
      </c>
      <c r="L71" s="63"/>
      <c r="M71" s="42">
        <f t="shared" si="19"/>
        <v>1</v>
      </c>
      <c r="N71" s="42"/>
      <c r="O71" s="42"/>
      <c r="P71" s="42">
        <f t="shared" si="20"/>
        <v>0</v>
      </c>
      <c r="Q71" s="42">
        <f t="shared" si="21"/>
        <v>1</v>
      </c>
      <c r="R71" s="48">
        <f t="shared" si="22"/>
        <v>25941.2265</v>
      </c>
      <c r="S71" s="42">
        <v>2310809</v>
      </c>
      <c r="T71" s="42">
        <f t="shared" si="23"/>
        <v>0.00347308934804283</v>
      </c>
      <c r="U71" s="49">
        <f t="shared" si="24"/>
        <v>8025.64612326149</v>
      </c>
      <c r="V71" s="67"/>
    </row>
    <row r="72" spans="1:22">
      <c r="A72" s="57">
        <v>70</v>
      </c>
      <c r="B72" s="39" t="s">
        <v>73</v>
      </c>
      <c r="C72" s="59" t="s">
        <v>96</v>
      </c>
      <c r="D72" s="59" t="s">
        <v>25</v>
      </c>
      <c r="E72" s="59">
        <v>1</v>
      </c>
      <c r="F72" s="59">
        <v>35</v>
      </c>
      <c r="G72" s="59">
        <f t="shared" si="17"/>
        <v>1.05</v>
      </c>
      <c r="H72" s="39">
        <v>25948.48</v>
      </c>
      <c r="I72" s="39">
        <v>26159.81</v>
      </c>
      <c r="J72" s="39">
        <v>25839.69</v>
      </c>
      <c r="K72" s="45">
        <f t="shared" si="18"/>
        <v>0.987762908063935</v>
      </c>
      <c r="L72" s="63"/>
      <c r="M72" s="42">
        <f t="shared" si="19"/>
        <v>1</v>
      </c>
      <c r="N72" s="42"/>
      <c r="O72" s="42"/>
      <c r="P72" s="42">
        <f t="shared" si="20"/>
        <v>0</v>
      </c>
      <c r="Q72" s="42">
        <f t="shared" si="21"/>
        <v>1</v>
      </c>
      <c r="R72" s="48">
        <f t="shared" si="22"/>
        <v>27131.6745</v>
      </c>
      <c r="S72" s="42">
        <v>2310809</v>
      </c>
      <c r="T72" s="42">
        <f t="shared" si="23"/>
        <v>0.00363247010315858</v>
      </c>
      <c r="U72" s="49">
        <f t="shared" si="24"/>
        <v>8393.94460660978</v>
      </c>
      <c r="V72" s="67"/>
    </row>
    <row r="73" spans="1:22">
      <c r="A73" s="57">
        <v>71</v>
      </c>
      <c r="B73" s="39" t="s">
        <v>73</v>
      </c>
      <c r="C73" s="59" t="s">
        <v>97</v>
      </c>
      <c r="D73" s="59" t="s">
        <v>25</v>
      </c>
      <c r="E73" s="59">
        <v>1</v>
      </c>
      <c r="F73" s="59">
        <v>19</v>
      </c>
      <c r="G73" s="59">
        <f t="shared" si="17"/>
        <v>1</v>
      </c>
      <c r="H73" s="39">
        <v>5594.79</v>
      </c>
      <c r="I73" s="39">
        <v>6348.8</v>
      </c>
      <c r="J73" s="39">
        <v>5634.04</v>
      </c>
      <c r="K73" s="45">
        <f t="shared" si="18"/>
        <v>0.887418094758064</v>
      </c>
      <c r="L73" s="63"/>
      <c r="M73" s="42">
        <f t="shared" si="19"/>
        <v>1</v>
      </c>
      <c r="N73" s="42"/>
      <c r="O73" s="42"/>
      <c r="P73" s="42">
        <f t="shared" si="20"/>
        <v>0</v>
      </c>
      <c r="Q73" s="42">
        <f t="shared" si="21"/>
        <v>1</v>
      </c>
      <c r="R73" s="48">
        <f t="shared" si="22"/>
        <v>5634.04</v>
      </c>
      <c r="S73" s="42">
        <v>2310809</v>
      </c>
      <c r="T73" s="42">
        <f t="shared" si="23"/>
        <v>0.000754302203500178</v>
      </c>
      <c r="U73" s="49">
        <f t="shared" si="24"/>
        <v>1743.04832056804</v>
      </c>
      <c r="V73" s="67"/>
    </row>
    <row r="74" spans="1:22">
      <c r="A74" s="57">
        <v>72</v>
      </c>
      <c r="B74" s="39" t="s">
        <v>73</v>
      </c>
      <c r="C74" s="59" t="s">
        <v>98</v>
      </c>
      <c r="D74" s="59" t="s">
        <v>25</v>
      </c>
      <c r="E74" s="59">
        <v>1</v>
      </c>
      <c r="F74" s="59">
        <v>35</v>
      </c>
      <c r="G74" s="59">
        <f t="shared" si="17"/>
        <v>1.05</v>
      </c>
      <c r="H74" s="39">
        <v>26019.91</v>
      </c>
      <c r="I74" s="39">
        <v>26210.18</v>
      </c>
      <c r="J74" s="39">
        <v>25626.58</v>
      </c>
      <c r="K74" s="45">
        <f t="shared" si="18"/>
        <v>0.977733842346752</v>
      </c>
      <c r="L74" s="63"/>
      <c r="M74" s="42">
        <f t="shared" si="19"/>
        <v>1</v>
      </c>
      <c r="N74" s="42"/>
      <c r="O74" s="42"/>
      <c r="P74" s="42">
        <f t="shared" si="20"/>
        <v>0</v>
      </c>
      <c r="Q74" s="42">
        <f t="shared" si="21"/>
        <v>1</v>
      </c>
      <c r="R74" s="48">
        <f t="shared" si="22"/>
        <v>26907.909</v>
      </c>
      <c r="S74" s="42">
        <v>2310809</v>
      </c>
      <c r="T74" s="42">
        <f t="shared" si="23"/>
        <v>0.00360251170568229</v>
      </c>
      <c r="U74" s="49">
        <f t="shared" si="24"/>
        <v>8324.71647209599</v>
      </c>
      <c r="V74" s="67"/>
    </row>
    <row r="75" spans="1:22">
      <c r="A75" s="57">
        <v>73</v>
      </c>
      <c r="B75" s="39" t="s">
        <v>73</v>
      </c>
      <c r="C75" s="59" t="s">
        <v>99</v>
      </c>
      <c r="D75" s="59" t="s">
        <v>25</v>
      </c>
      <c r="E75" s="59">
        <v>1</v>
      </c>
      <c r="F75" s="59">
        <v>35</v>
      </c>
      <c r="G75" s="59">
        <f t="shared" si="17"/>
        <v>1.05</v>
      </c>
      <c r="H75" s="39">
        <v>24846.44</v>
      </c>
      <c r="I75" s="39">
        <v>25100.22</v>
      </c>
      <c r="J75" s="39">
        <v>24617.1</v>
      </c>
      <c r="K75" s="45">
        <f t="shared" si="18"/>
        <v>0.980752359939475</v>
      </c>
      <c r="L75" s="63"/>
      <c r="M75" s="42">
        <f t="shared" si="19"/>
        <v>1</v>
      </c>
      <c r="N75" s="42"/>
      <c r="O75" s="42"/>
      <c r="P75" s="42">
        <f t="shared" si="20"/>
        <v>0</v>
      </c>
      <c r="Q75" s="42">
        <f t="shared" si="21"/>
        <v>1</v>
      </c>
      <c r="R75" s="48">
        <f t="shared" si="22"/>
        <v>25847.955</v>
      </c>
      <c r="S75" s="42">
        <v>2310809</v>
      </c>
      <c r="T75" s="42">
        <f t="shared" si="23"/>
        <v>0.00346060187937491</v>
      </c>
      <c r="U75" s="49">
        <f t="shared" si="24"/>
        <v>7996.78996827646</v>
      </c>
      <c r="V75" s="67"/>
    </row>
    <row r="76" spans="1:22">
      <c r="A76" s="57">
        <v>74</v>
      </c>
      <c r="B76" s="39" t="s">
        <v>73</v>
      </c>
      <c r="C76" s="59" t="s">
        <v>100</v>
      </c>
      <c r="D76" s="59" t="s">
        <v>25</v>
      </c>
      <c r="E76" s="59">
        <v>1</v>
      </c>
      <c r="F76" s="59">
        <v>35</v>
      </c>
      <c r="G76" s="59">
        <f t="shared" si="17"/>
        <v>1.05</v>
      </c>
      <c r="H76" s="39">
        <v>26145.19</v>
      </c>
      <c r="I76" s="39">
        <v>26557.12</v>
      </c>
      <c r="J76" s="39">
        <v>25988.02</v>
      </c>
      <c r="K76" s="45">
        <f t="shared" si="18"/>
        <v>0.978570718511646</v>
      </c>
      <c r="L76" s="63"/>
      <c r="M76" s="42">
        <f t="shared" si="19"/>
        <v>1</v>
      </c>
      <c r="N76" s="42"/>
      <c r="O76" s="42"/>
      <c r="P76" s="42">
        <f t="shared" si="20"/>
        <v>0</v>
      </c>
      <c r="Q76" s="42">
        <f t="shared" si="21"/>
        <v>1</v>
      </c>
      <c r="R76" s="48">
        <f t="shared" si="22"/>
        <v>27287.421</v>
      </c>
      <c r="S76" s="42">
        <v>2310809</v>
      </c>
      <c r="T76" s="42">
        <f t="shared" si="23"/>
        <v>0.0036533219125418</v>
      </c>
      <c r="U76" s="49">
        <f t="shared" si="24"/>
        <v>8442.12915539881</v>
      </c>
      <c r="V76" s="67"/>
    </row>
    <row r="77" spans="1:22">
      <c r="A77" s="57">
        <v>75</v>
      </c>
      <c r="B77" s="39" t="s">
        <v>73</v>
      </c>
      <c r="C77" s="59" t="s">
        <v>101</v>
      </c>
      <c r="D77" s="59" t="s">
        <v>25</v>
      </c>
      <c r="E77" s="59">
        <v>1</v>
      </c>
      <c r="F77" s="59">
        <v>35</v>
      </c>
      <c r="G77" s="59">
        <f t="shared" si="17"/>
        <v>1.05</v>
      </c>
      <c r="H77" s="39">
        <v>14902.8</v>
      </c>
      <c r="I77" s="39">
        <v>16926.11</v>
      </c>
      <c r="J77" s="39">
        <v>16489.7</v>
      </c>
      <c r="K77" s="45">
        <f t="shared" si="18"/>
        <v>0.974216757423885</v>
      </c>
      <c r="L77" s="63"/>
      <c r="M77" s="42">
        <f t="shared" si="19"/>
        <v>1</v>
      </c>
      <c r="N77" s="42"/>
      <c r="O77" s="42"/>
      <c r="P77" s="42">
        <f t="shared" si="20"/>
        <v>0</v>
      </c>
      <c r="Q77" s="42">
        <f t="shared" si="21"/>
        <v>1</v>
      </c>
      <c r="R77" s="48">
        <f t="shared" si="22"/>
        <v>17314.185</v>
      </c>
      <c r="S77" s="42">
        <v>2310809</v>
      </c>
      <c r="T77" s="42">
        <f t="shared" si="23"/>
        <v>0.00231807511081031</v>
      </c>
      <c r="U77" s="49">
        <f t="shared" si="24"/>
        <v>5356.62882873646</v>
      </c>
      <c r="V77" s="67"/>
    </row>
    <row r="78" spans="1:22">
      <c r="A78" s="57">
        <v>76</v>
      </c>
      <c r="B78" s="39" t="s">
        <v>73</v>
      </c>
      <c r="C78" s="59" t="s">
        <v>102</v>
      </c>
      <c r="D78" s="59" t="s">
        <v>25</v>
      </c>
      <c r="E78" s="59">
        <v>1</v>
      </c>
      <c r="F78" s="59">
        <v>35</v>
      </c>
      <c r="G78" s="59">
        <f t="shared" si="17"/>
        <v>1.05</v>
      </c>
      <c r="H78" s="39">
        <v>26617.81</v>
      </c>
      <c r="I78" s="39">
        <v>27038.73</v>
      </c>
      <c r="J78" s="39">
        <v>26115.53</v>
      </c>
      <c r="K78" s="45">
        <f t="shared" si="18"/>
        <v>0.965856384526936</v>
      </c>
      <c r="L78" s="63"/>
      <c r="M78" s="42">
        <f t="shared" si="19"/>
        <v>1</v>
      </c>
      <c r="N78" s="42"/>
      <c r="O78" s="42"/>
      <c r="P78" s="42">
        <f t="shared" si="20"/>
        <v>0</v>
      </c>
      <c r="Q78" s="42">
        <f t="shared" si="21"/>
        <v>1</v>
      </c>
      <c r="R78" s="48">
        <f t="shared" si="22"/>
        <v>27421.3065</v>
      </c>
      <c r="S78" s="42">
        <v>2310809</v>
      </c>
      <c r="T78" s="42">
        <f t="shared" si="23"/>
        <v>0.00367124690556044</v>
      </c>
      <c r="U78" s="49">
        <f t="shared" si="24"/>
        <v>8483.55039059122</v>
      </c>
      <c r="V78" s="67"/>
    </row>
    <row r="79" spans="1:22">
      <c r="A79" s="57">
        <v>77</v>
      </c>
      <c r="B79" s="39" t="s">
        <v>73</v>
      </c>
      <c r="C79" s="59" t="s">
        <v>103</v>
      </c>
      <c r="D79" s="59" t="s">
        <v>25</v>
      </c>
      <c r="E79" s="59">
        <v>1</v>
      </c>
      <c r="F79" s="59">
        <v>35</v>
      </c>
      <c r="G79" s="59">
        <f t="shared" si="17"/>
        <v>1.05</v>
      </c>
      <c r="H79" s="39">
        <v>20298.35</v>
      </c>
      <c r="I79" s="39">
        <v>22032.16</v>
      </c>
      <c r="J79" s="39">
        <v>21657.94</v>
      </c>
      <c r="K79" s="45">
        <f t="shared" si="18"/>
        <v>0.983014829231451</v>
      </c>
      <c r="L79" s="63"/>
      <c r="M79" s="42">
        <f t="shared" si="19"/>
        <v>1</v>
      </c>
      <c r="N79" s="42"/>
      <c r="O79" s="42"/>
      <c r="P79" s="42">
        <f t="shared" si="20"/>
        <v>0</v>
      </c>
      <c r="Q79" s="42">
        <f t="shared" si="21"/>
        <v>1</v>
      </c>
      <c r="R79" s="48">
        <f t="shared" si="22"/>
        <v>22740.837</v>
      </c>
      <c r="S79" s="42">
        <v>2310809</v>
      </c>
      <c r="T79" s="42">
        <f t="shared" si="23"/>
        <v>0.0030446115857428</v>
      </c>
      <c r="U79" s="49">
        <f t="shared" si="24"/>
        <v>7035.51585383873</v>
      </c>
      <c r="V79" s="67"/>
    </row>
    <row r="80" spans="1:22">
      <c r="A80" s="57">
        <v>78</v>
      </c>
      <c r="B80" s="39" t="s">
        <v>73</v>
      </c>
      <c r="C80" s="59" t="s">
        <v>104</v>
      </c>
      <c r="D80" s="59" t="s">
        <v>25</v>
      </c>
      <c r="E80" s="59">
        <v>1</v>
      </c>
      <c r="F80" s="59">
        <v>19</v>
      </c>
      <c r="G80" s="59">
        <f t="shared" si="17"/>
        <v>1</v>
      </c>
      <c r="H80" s="39">
        <v>8909.58</v>
      </c>
      <c r="I80" s="39">
        <v>9488.96</v>
      </c>
      <c r="J80" s="39">
        <v>8947.55</v>
      </c>
      <c r="K80" s="45">
        <f t="shared" si="18"/>
        <v>0.942943167639025</v>
      </c>
      <c r="L80" s="63"/>
      <c r="M80" s="42">
        <f t="shared" si="19"/>
        <v>1</v>
      </c>
      <c r="N80" s="42"/>
      <c r="O80" s="42"/>
      <c r="P80" s="42">
        <f t="shared" si="20"/>
        <v>0</v>
      </c>
      <c r="Q80" s="42">
        <f t="shared" si="21"/>
        <v>1</v>
      </c>
      <c r="R80" s="48">
        <f t="shared" si="22"/>
        <v>8947.55</v>
      </c>
      <c r="S80" s="42">
        <v>2310809</v>
      </c>
      <c r="T80" s="42">
        <f t="shared" si="23"/>
        <v>0.00119792487822735</v>
      </c>
      <c r="U80" s="49">
        <f t="shared" si="24"/>
        <v>2768.17558993166</v>
      </c>
      <c r="V80" s="67"/>
    </row>
    <row r="81" spans="1:22">
      <c r="A81" s="57">
        <v>79</v>
      </c>
      <c r="B81" s="39" t="s">
        <v>73</v>
      </c>
      <c r="C81" s="59" t="s">
        <v>105</v>
      </c>
      <c r="D81" s="59" t="s">
        <v>25</v>
      </c>
      <c r="E81" s="59">
        <v>1</v>
      </c>
      <c r="F81" s="59">
        <v>35</v>
      </c>
      <c r="G81" s="59">
        <f t="shared" si="17"/>
        <v>1.05</v>
      </c>
      <c r="H81" s="39">
        <v>18262.37</v>
      </c>
      <c r="I81" s="39">
        <v>20023.05</v>
      </c>
      <c r="J81" s="39">
        <v>19695.55</v>
      </c>
      <c r="K81" s="45">
        <f t="shared" si="18"/>
        <v>0.983643850462342</v>
      </c>
      <c r="L81" s="63"/>
      <c r="M81" s="42">
        <f t="shared" si="19"/>
        <v>1</v>
      </c>
      <c r="N81" s="42"/>
      <c r="O81" s="42"/>
      <c r="P81" s="42">
        <f t="shared" si="20"/>
        <v>0</v>
      </c>
      <c r="Q81" s="42">
        <f t="shared" si="21"/>
        <v>1</v>
      </c>
      <c r="R81" s="48">
        <f t="shared" si="22"/>
        <v>20680.3275</v>
      </c>
      <c r="S81" s="42">
        <v>2310809</v>
      </c>
      <c r="T81" s="42">
        <f t="shared" si="23"/>
        <v>0.00276874438277955</v>
      </c>
      <c r="U81" s="49">
        <f t="shared" si="24"/>
        <v>6398.03943842644</v>
      </c>
      <c r="V81" s="67"/>
    </row>
    <row r="82" spans="1:22">
      <c r="A82" s="57">
        <v>80</v>
      </c>
      <c r="B82" s="39" t="s">
        <v>73</v>
      </c>
      <c r="C82" s="59" t="s">
        <v>106</v>
      </c>
      <c r="D82" s="59" t="s">
        <v>25</v>
      </c>
      <c r="E82" s="59">
        <v>1</v>
      </c>
      <c r="F82" s="59">
        <v>35</v>
      </c>
      <c r="G82" s="59">
        <f t="shared" si="17"/>
        <v>1.05</v>
      </c>
      <c r="H82" s="39">
        <v>23697.53</v>
      </c>
      <c r="I82" s="39">
        <v>23995.26</v>
      </c>
      <c r="J82" s="39">
        <v>21990.21</v>
      </c>
      <c r="K82" s="45">
        <f t="shared" si="18"/>
        <v>0.916439746850003</v>
      </c>
      <c r="L82" s="63"/>
      <c r="M82" s="42">
        <f t="shared" si="19"/>
        <v>1</v>
      </c>
      <c r="N82" s="42"/>
      <c r="O82" s="42"/>
      <c r="P82" s="42">
        <f t="shared" si="20"/>
        <v>0</v>
      </c>
      <c r="Q82" s="42">
        <f t="shared" si="21"/>
        <v>1</v>
      </c>
      <c r="R82" s="48">
        <f t="shared" si="22"/>
        <v>23089.7205</v>
      </c>
      <c r="S82" s="42">
        <v>2310809</v>
      </c>
      <c r="T82" s="42">
        <f t="shared" si="23"/>
        <v>0.00309132115699449</v>
      </c>
      <c r="U82" s="49">
        <f t="shared" si="24"/>
        <v>7143.45275147327</v>
      </c>
      <c r="V82" s="67"/>
    </row>
    <row r="83" spans="1:22">
      <c r="A83" s="57">
        <v>81</v>
      </c>
      <c r="B83" s="39" t="s">
        <v>73</v>
      </c>
      <c r="C83" s="59" t="s">
        <v>107</v>
      </c>
      <c r="D83" s="59" t="s">
        <v>25</v>
      </c>
      <c r="E83" s="59">
        <v>1</v>
      </c>
      <c r="F83" s="59">
        <v>35</v>
      </c>
      <c r="G83" s="59">
        <f t="shared" si="17"/>
        <v>1.05</v>
      </c>
      <c r="H83" s="39">
        <v>25928.71</v>
      </c>
      <c r="I83" s="39">
        <v>26173.94</v>
      </c>
      <c r="J83" s="39">
        <v>25754.12</v>
      </c>
      <c r="K83" s="45">
        <f t="shared" si="18"/>
        <v>0.983960381967713</v>
      </c>
      <c r="L83" s="63"/>
      <c r="M83" s="42">
        <f t="shared" si="19"/>
        <v>1</v>
      </c>
      <c r="N83" s="42"/>
      <c r="O83" s="42"/>
      <c r="P83" s="42">
        <f t="shared" si="20"/>
        <v>0</v>
      </c>
      <c r="Q83" s="42">
        <f t="shared" si="21"/>
        <v>1</v>
      </c>
      <c r="R83" s="48">
        <f t="shared" si="22"/>
        <v>27041.826</v>
      </c>
      <c r="S83" s="42">
        <v>2310809</v>
      </c>
      <c r="T83" s="42">
        <f t="shared" si="23"/>
        <v>0.00362044091601558</v>
      </c>
      <c r="U83" s="49">
        <f t="shared" si="24"/>
        <v>8366.14745269704</v>
      </c>
      <c r="V83" s="67"/>
    </row>
    <row r="84" spans="1:22">
      <c r="A84" s="57">
        <v>82</v>
      </c>
      <c r="B84" s="39" t="s">
        <v>73</v>
      </c>
      <c r="C84" s="59" t="s">
        <v>108</v>
      </c>
      <c r="D84" s="59" t="s">
        <v>25</v>
      </c>
      <c r="E84" s="59">
        <v>1</v>
      </c>
      <c r="F84" s="59">
        <v>35</v>
      </c>
      <c r="G84" s="59">
        <f t="shared" si="17"/>
        <v>1.05</v>
      </c>
      <c r="H84" s="39">
        <v>22237.02</v>
      </c>
      <c r="I84" s="39">
        <v>22596.97</v>
      </c>
      <c r="J84" s="39">
        <v>21923.3</v>
      </c>
      <c r="K84" s="45">
        <f t="shared" si="18"/>
        <v>0.970187595947598</v>
      </c>
      <c r="L84" s="63"/>
      <c r="M84" s="42">
        <f t="shared" si="19"/>
        <v>1</v>
      </c>
      <c r="N84" s="42"/>
      <c r="O84" s="42"/>
      <c r="P84" s="42">
        <f t="shared" si="20"/>
        <v>0</v>
      </c>
      <c r="Q84" s="42">
        <f t="shared" si="21"/>
        <v>1</v>
      </c>
      <c r="R84" s="48">
        <f t="shared" si="22"/>
        <v>23019.465</v>
      </c>
      <c r="S84" s="42">
        <v>2310809</v>
      </c>
      <c r="T84" s="42">
        <f t="shared" si="23"/>
        <v>0.00308191513956153</v>
      </c>
      <c r="U84" s="49">
        <f t="shared" si="24"/>
        <v>7121.71724173503</v>
      </c>
      <c r="V84" s="67"/>
    </row>
    <row r="85" spans="1:22">
      <c r="A85" s="57">
        <v>83</v>
      </c>
      <c r="B85" s="39" t="s">
        <v>73</v>
      </c>
      <c r="C85" s="59" t="s">
        <v>109</v>
      </c>
      <c r="D85" s="59" t="s">
        <v>25</v>
      </c>
      <c r="E85" s="59">
        <v>1</v>
      </c>
      <c r="F85" s="59">
        <v>35</v>
      </c>
      <c r="G85" s="59">
        <f t="shared" si="17"/>
        <v>1.05</v>
      </c>
      <c r="H85" s="39">
        <v>16865.86</v>
      </c>
      <c r="I85" s="39">
        <v>18448.79</v>
      </c>
      <c r="J85" s="39">
        <v>18011.53</v>
      </c>
      <c r="K85" s="45">
        <f t="shared" si="18"/>
        <v>0.976298716609599</v>
      </c>
      <c r="L85" s="63"/>
      <c r="M85" s="42">
        <f t="shared" si="19"/>
        <v>1</v>
      </c>
      <c r="N85" s="42"/>
      <c r="O85" s="42"/>
      <c r="P85" s="42">
        <f t="shared" si="20"/>
        <v>0</v>
      </c>
      <c r="Q85" s="42">
        <f t="shared" si="21"/>
        <v>1</v>
      </c>
      <c r="R85" s="48">
        <f t="shared" si="22"/>
        <v>18912.1065</v>
      </c>
      <c r="S85" s="42">
        <v>2310809</v>
      </c>
      <c r="T85" s="42">
        <f t="shared" si="23"/>
        <v>0.00253200964242001</v>
      </c>
      <c r="U85" s="49">
        <f t="shared" si="24"/>
        <v>5850.99066979094</v>
      </c>
      <c r="V85" s="67"/>
    </row>
    <row r="86" spans="1:22">
      <c r="A86" s="57">
        <v>84</v>
      </c>
      <c r="B86" s="39" t="s">
        <v>73</v>
      </c>
      <c r="C86" s="59" t="s">
        <v>110</v>
      </c>
      <c r="D86" s="59" t="s">
        <v>25</v>
      </c>
      <c r="E86" s="59">
        <v>1</v>
      </c>
      <c r="F86" s="59">
        <v>35</v>
      </c>
      <c r="G86" s="59">
        <f t="shared" si="17"/>
        <v>1.05</v>
      </c>
      <c r="H86" s="39">
        <v>25832.49</v>
      </c>
      <c r="I86" s="39">
        <v>26025.27</v>
      </c>
      <c r="J86" s="39">
        <v>25462.94</v>
      </c>
      <c r="K86" s="45">
        <f t="shared" si="18"/>
        <v>0.978392923493205</v>
      </c>
      <c r="L86" s="63"/>
      <c r="M86" s="42">
        <f t="shared" si="19"/>
        <v>1</v>
      </c>
      <c r="N86" s="42"/>
      <c r="O86" s="42"/>
      <c r="P86" s="42">
        <f t="shared" si="20"/>
        <v>0</v>
      </c>
      <c r="Q86" s="42">
        <f t="shared" si="21"/>
        <v>1</v>
      </c>
      <c r="R86" s="48">
        <f t="shared" si="22"/>
        <v>26736.087</v>
      </c>
      <c r="S86" s="42">
        <v>2310809</v>
      </c>
      <c r="T86" s="42">
        <f t="shared" si="23"/>
        <v>0.00357950766005787</v>
      </c>
      <c r="U86" s="49">
        <f t="shared" si="24"/>
        <v>8271.55851643067</v>
      </c>
      <c r="V86" s="67"/>
    </row>
    <row r="87" spans="1:22">
      <c r="A87" s="57">
        <v>85</v>
      </c>
      <c r="B87" s="39" t="s">
        <v>73</v>
      </c>
      <c r="C87" s="59" t="s">
        <v>111</v>
      </c>
      <c r="D87" s="59" t="s">
        <v>25</v>
      </c>
      <c r="E87" s="59">
        <v>1</v>
      </c>
      <c r="F87" s="59">
        <v>35</v>
      </c>
      <c r="G87" s="59">
        <f t="shared" si="17"/>
        <v>1.05</v>
      </c>
      <c r="H87" s="39">
        <v>19987.94</v>
      </c>
      <c r="I87" s="39">
        <v>21752.94</v>
      </c>
      <c r="J87" s="39">
        <v>21096.91</v>
      </c>
      <c r="K87" s="45">
        <f t="shared" si="18"/>
        <v>0.969841777709128</v>
      </c>
      <c r="L87" s="63"/>
      <c r="M87" s="42">
        <f t="shared" si="19"/>
        <v>1</v>
      </c>
      <c r="N87" s="42"/>
      <c r="O87" s="42"/>
      <c r="P87" s="42">
        <f t="shared" si="20"/>
        <v>0</v>
      </c>
      <c r="Q87" s="42">
        <f t="shared" si="21"/>
        <v>1</v>
      </c>
      <c r="R87" s="48">
        <f t="shared" si="22"/>
        <v>22151.7555</v>
      </c>
      <c r="S87" s="42">
        <v>2310809</v>
      </c>
      <c r="T87" s="42">
        <f t="shared" si="23"/>
        <v>0.00296574358454096</v>
      </c>
      <c r="U87" s="49">
        <f t="shared" si="24"/>
        <v>6853.26696684952</v>
      </c>
      <c r="V87" s="67"/>
    </row>
    <row r="88" spans="1:22">
      <c r="A88" s="57">
        <v>86</v>
      </c>
      <c r="B88" s="39" t="s">
        <v>73</v>
      </c>
      <c r="C88" s="59" t="s">
        <v>112</v>
      </c>
      <c r="D88" s="59" t="s">
        <v>25</v>
      </c>
      <c r="E88" s="59">
        <v>1</v>
      </c>
      <c r="F88" s="59">
        <v>35</v>
      </c>
      <c r="G88" s="59">
        <f t="shared" si="17"/>
        <v>1.05</v>
      </c>
      <c r="H88" s="39">
        <v>16240.59</v>
      </c>
      <c r="I88" s="39">
        <v>18186.58</v>
      </c>
      <c r="J88" s="39">
        <v>17829.66</v>
      </c>
      <c r="K88" s="45">
        <f t="shared" si="18"/>
        <v>0.980374539907998</v>
      </c>
      <c r="L88" s="63"/>
      <c r="M88" s="42">
        <f t="shared" si="19"/>
        <v>1</v>
      </c>
      <c r="N88" s="42"/>
      <c r="O88" s="42"/>
      <c r="P88" s="42">
        <f t="shared" si="20"/>
        <v>0</v>
      </c>
      <c r="Q88" s="42">
        <f t="shared" si="21"/>
        <v>1</v>
      </c>
      <c r="R88" s="48">
        <f t="shared" si="22"/>
        <v>18721.143</v>
      </c>
      <c r="S88" s="42">
        <v>2310809</v>
      </c>
      <c r="T88" s="42">
        <f t="shared" si="23"/>
        <v>0.00250644287526214</v>
      </c>
      <c r="U88" s="49">
        <f t="shared" si="24"/>
        <v>5791.91075414164</v>
      </c>
      <c r="V88" s="67"/>
    </row>
    <row r="89" spans="1:22">
      <c r="A89" s="57">
        <v>87</v>
      </c>
      <c r="B89" s="39" t="s">
        <v>73</v>
      </c>
      <c r="C89" s="38" t="s">
        <v>113</v>
      </c>
      <c r="D89" s="38" t="s">
        <v>55</v>
      </c>
      <c r="E89" s="38">
        <v>1.5</v>
      </c>
      <c r="F89" s="38">
        <v>7</v>
      </c>
      <c r="G89" s="38">
        <f t="shared" si="17"/>
        <v>1</v>
      </c>
      <c r="H89" s="39">
        <v>15553.43</v>
      </c>
      <c r="I89" s="39">
        <v>18609.32</v>
      </c>
      <c r="J89" s="39">
        <v>15740.08</v>
      </c>
      <c r="K89" s="45">
        <f t="shared" si="18"/>
        <v>0.845817042213257</v>
      </c>
      <c r="L89" s="63"/>
      <c r="M89" s="42">
        <f t="shared" si="19"/>
        <v>1</v>
      </c>
      <c r="N89" s="42"/>
      <c r="O89" s="42"/>
      <c r="P89" s="42">
        <f t="shared" si="20"/>
        <v>0</v>
      </c>
      <c r="Q89" s="42">
        <f t="shared" si="21"/>
        <v>1</v>
      </c>
      <c r="R89" s="48">
        <f t="shared" si="22"/>
        <v>23610.12</v>
      </c>
      <c r="S89" s="42">
        <v>2310809</v>
      </c>
      <c r="T89" s="42">
        <f t="shared" si="23"/>
        <v>0.00316099380567117</v>
      </c>
      <c r="U89" s="49">
        <f t="shared" si="24"/>
        <v>7304.4529350892</v>
      </c>
      <c r="V89" s="67"/>
    </row>
    <row r="90" spans="1:22">
      <c r="A90" s="57">
        <v>88</v>
      </c>
      <c r="B90" s="39" t="s">
        <v>73</v>
      </c>
      <c r="C90" s="59" t="s">
        <v>114</v>
      </c>
      <c r="D90" s="59" t="s">
        <v>25</v>
      </c>
      <c r="E90" s="59">
        <v>1</v>
      </c>
      <c r="F90" s="59">
        <v>45</v>
      </c>
      <c r="G90" s="59">
        <f t="shared" si="17"/>
        <v>1.05</v>
      </c>
      <c r="H90" s="39">
        <v>17464.26</v>
      </c>
      <c r="I90" s="39">
        <v>17869.46</v>
      </c>
      <c r="J90" s="39">
        <v>17463.23</v>
      </c>
      <c r="K90" s="45">
        <f t="shared" si="18"/>
        <v>0.97726680045172</v>
      </c>
      <c r="L90" s="63"/>
      <c r="M90" s="42">
        <f t="shared" si="19"/>
        <v>1</v>
      </c>
      <c r="N90" s="42"/>
      <c r="O90" s="42"/>
      <c r="P90" s="42">
        <f t="shared" si="20"/>
        <v>0</v>
      </c>
      <c r="Q90" s="42">
        <f t="shared" si="21"/>
        <v>1</v>
      </c>
      <c r="R90" s="48">
        <f t="shared" si="22"/>
        <v>18336.3915</v>
      </c>
      <c r="S90" s="42">
        <v>2310809</v>
      </c>
      <c r="T90" s="42">
        <f t="shared" si="23"/>
        <v>0.00245493118839979</v>
      </c>
      <c r="U90" s="49">
        <f t="shared" si="24"/>
        <v>5672.87708453492</v>
      </c>
      <c r="V90" s="67"/>
    </row>
    <row r="91" spans="1:22">
      <c r="A91" s="57">
        <v>89</v>
      </c>
      <c r="B91" s="39" t="s">
        <v>115</v>
      </c>
      <c r="C91" s="59" t="s">
        <v>116</v>
      </c>
      <c r="D91" s="59" t="s">
        <v>25</v>
      </c>
      <c r="E91" s="59">
        <v>1</v>
      </c>
      <c r="F91" s="59">
        <v>32</v>
      </c>
      <c r="G91" s="59">
        <f t="shared" si="17"/>
        <v>1.05</v>
      </c>
      <c r="H91" s="39">
        <v>104859.22</v>
      </c>
      <c r="I91" s="39">
        <v>114258.27</v>
      </c>
      <c r="J91" s="39">
        <v>102235.22</v>
      </c>
      <c r="K91" s="45">
        <f t="shared" si="18"/>
        <v>0.894773043561748</v>
      </c>
      <c r="L91" s="63"/>
      <c r="M91" s="42">
        <f t="shared" si="19"/>
        <v>1</v>
      </c>
      <c r="N91" s="42"/>
      <c r="O91" s="42"/>
      <c r="P91" s="42">
        <f t="shared" si="20"/>
        <v>0</v>
      </c>
      <c r="Q91" s="42">
        <f t="shared" si="21"/>
        <v>1</v>
      </c>
      <c r="R91" s="48">
        <f t="shared" si="22"/>
        <v>107346.981</v>
      </c>
      <c r="S91" s="42">
        <v>2310809</v>
      </c>
      <c r="T91" s="42">
        <f t="shared" si="23"/>
        <v>0.0143719363560414</v>
      </c>
      <c r="U91" s="49">
        <f t="shared" si="24"/>
        <v>33210.7998789678</v>
      </c>
      <c r="V91" s="67">
        <f>SUM(U91:U101)</f>
        <v>340189.58399708</v>
      </c>
    </row>
    <row r="92" spans="1:22">
      <c r="A92" s="57">
        <v>90</v>
      </c>
      <c r="B92" s="39" t="s">
        <v>115</v>
      </c>
      <c r="C92" s="59" t="s">
        <v>117</v>
      </c>
      <c r="D92" s="59" t="s">
        <v>25</v>
      </c>
      <c r="E92" s="59">
        <v>1</v>
      </c>
      <c r="F92" s="59">
        <v>32</v>
      </c>
      <c r="G92" s="59">
        <f t="shared" si="17"/>
        <v>1.05</v>
      </c>
      <c r="H92" s="39">
        <v>110680.5</v>
      </c>
      <c r="I92" s="39">
        <v>116497.56</v>
      </c>
      <c r="J92" s="39">
        <v>109153.25</v>
      </c>
      <c r="K92" s="45">
        <f t="shared" si="18"/>
        <v>0.936957392068984</v>
      </c>
      <c r="L92" s="63"/>
      <c r="M92" s="42">
        <f t="shared" si="19"/>
        <v>1</v>
      </c>
      <c r="N92" s="42">
        <v>2</v>
      </c>
      <c r="O92" s="42"/>
      <c r="P92" s="42">
        <f t="shared" si="20"/>
        <v>2</v>
      </c>
      <c r="Q92" s="42">
        <f t="shared" si="21"/>
        <v>0.98</v>
      </c>
      <c r="R92" s="48">
        <f t="shared" si="22"/>
        <v>113464.803375</v>
      </c>
      <c r="S92" s="42">
        <v>2310809</v>
      </c>
      <c r="T92" s="42">
        <f t="shared" si="23"/>
        <v>0.0151910087975018</v>
      </c>
      <c r="U92" s="49">
        <f t="shared" si="24"/>
        <v>35103.5198483463</v>
      </c>
      <c r="V92" s="67"/>
    </row>
    <row r="93" spans="1:22">
      <c r="A93" s="57">
        <v>91</v>
      </c>
      <c r="B93" s="39" t="s">
        <v>115</v>
      </c>
      <c r="C93" s="59" t="s">
        <v>118</v>
      </c>
      <c r="D93" s="59" t="s">
        <v>25</v>
      </c>
      <c r="E93" s="59">
        <v>1</v>
      </c>
      <c r="F93" s="59">
        <v>32</v>
      </c>
      <c r="G93" s="59">
        <f t="shared" si="17"/>
        <v>1.05</v>
      </c>
      <c r="H93" s="39">
        <v>106363.88</v>
      </c>
      <c r="I93" s="39">
        <v>113655.96</v>
      </c>
      <c r="J93" s="39">
        <v>105431.38</v>
      </c>
      <c r="K93" s="45">
        <f t="shared" si="18"/>
        <v>0.927636174996894</v>
      </c>
      <c r="L93" s="63"/>
      <c r="M93" s="42">
        <f t="shared" si="19"/>
        <v>1</v>
      </c>
      <c r="N93" s="42"/>
      <c r="O93" s="42"/>
      <c r="P93" s="42">
        <f t="shared" si="20"/>
        <v>0</v>
      </c>
      <c r="Q93" s="42">
        <f t="shared" si="21"/>
        <v>1</v>
      </c>
      <c r="R93" s="48">
        <f t="shared" si="22"/>
        <v>110702.949</v>
      </c>
      <c r="S93" s="42">
        <v>2310809</v>
      </c>
      <c r="T93" s="42">
        <f t="shared" si="23"/>
        <v>0.0148212434353799</v>
      </c>
      <c r="U93" s="49">
        <f t="shared" si="24"/>
        <v>34249.0627216668</v>
      </c>
      <c r="V93" s="67"/>
    </row>
    <row r="94" spans="1:22">
      <c r="A94" s="57">
        <v>92</v>
      </c>
      <c r="B94" s="39" t="s">
        <v>115</v>
      </c>
      <c r="C94" s="59" t="s">
        <v>119</v>
      </c>
      <c r="D94" s="59" t="s">
        <v>25</v>
      </c>
      <c r="E94" s="59">
        <v>1</v>
      </c>
      <c r="F94" s="59">
        <v>32</v>
      </c>
      <c r="G94" s="59">
        <f t="shared" si="17"/>
        <v>1.05</v>
      </c>
      <c r="H94" s="39">
        <v>104253.6</v>
      </c>
      <c r="I94" s="39">
        <v>111597.02</v>
      </c>
      <c r="J94" s="39">
        <v>103581.95</v>
      </c>
      <c r="K94" s="45">
        <f t="shared" si="18"/>
        <v>0.928178458528731</v>
      </c>
      <c r="L94" s="63"/>
      <c r="M94" s="42">
        <f t="shared" si="19"/>
        <v>1</v>
      </c>
      <c r="N94" s="42">
        <v>1</v>
      </c>
      <c r="O94" s="42"/>
      <c r="P94" s="42">
        <f t="shared" si="20"/>
        <v>1</v>
      </c>
      <c r="Q94" s="42">
        <f t="shared" si="21"/>
        <v>0.99</v>
      </c>
      <c r="R94" s="48">
        <f t="shared" si="22"/>
        <v>108217.2422625</v>
      </c>
      <c r="S94" s="42">
        <v>2310809</v>
      </c>
      <c r="T94" s="42">
        <f t="shared" si="23"/>
        <v>0.0144884495486926</v>
      </c>
      <c r="U94" s="49">
        <f t="shared" si="24"/>
        <v>33480.0396131649</v>
      </c>
      <c r="V94" s="67"/>
    </row>
    <row r="95" spans="1:22">
      <c r="A95" s="57">
        <v>93</v>
      </c>
      <c r="B95" s="39" t="s">
        <v>115</v>
      </c>
      <c r="C95" s="59" t="s">
        <v>120</v>
      </c>
      <c r="D95" s="59" t="s">
        <v>25</v>
      </c>
      <c r="E95" s="59">
        <v>1</v>
      </c>
      <c r="F95" s="59">
        <v>32</v>
      </c>
      <c r="G95" s="59">
        <f t="shared" si="17"/>
        <v>1.05</v>
      </c>
      <c r="H95" s="39">
        <v>113761.29</v>
      </c>
      <c r="I95" s="39">
        <v>122062.54</v>
      </c>
      <c r="J95" s="39">
        <v>115557.12</v>
      </c>
      <c r="K95" s="45">
        <f t="shared" si="18"/>
        <v>0.946704205893143</v>
      </c>
      <c r="L95" s="63"/>
      <c r="M95" s="42">
        <f t="shared" si="19"/>
        <v>1</v>
      </c>
      <c r="N95" s="42"/>
      <c r="O95" s="42"/>
      <c r="P95" s="42">
        <f t="shared" si="20"/>
        <v>0</v>
      </c>
      <c r="Q95" s="42">
        <f t="shared" si="21"/>
        <v>1</v>
      </c>
      <c r="R95" s="48">
        <f t="shared" si="22"/>
        <v>121334.976</v>
      </c>
      <c r="S95" s="42">
        <v>2310809</v>
      </c>
      <c r="T95" s="42">
        <f t="shared" si="23"/>
        <v>0.0162446911556257</v>
      </c>
      <c r="U95" s="49">
        <f t="shared" si="24"/>
        <v>37538.3785246402</v>
      </c>
      <c r="V95" s="67"/>
    </row>
    <row r="96" spans="1:22">
      <c r="A96" s="57">
        <v>94</v>
      </c>
      <c r="B96" s="39" t="s">
        <v>115</v>
      </c>
      <c r="C96" s="59" t="s">
        <v>121</v>
      </c>
      <c r="D96" s="59" t="s">
        <v>25</v>
      </c>
      <c r="E96" s="59">
        <v>1</v>
      </c>
      <c r="F96" s="59">
        <v>32</v>
      </c>
      <c r="G96" s="59">
        <f t="shared" si="17"/>
        <v>1.05</v>
      </c>
      <c r="H96" s="39">
        <v>99138.4</v>
      </c>
      <c r="I96" s="39">
        <v>106684.18</v>
      </c>
      <c r="J96" s="39">
        <v>98060.7</v>
      </c>
      <c r="K96" s="45">
        <f t="shared" si="18"/>
        <v>0.919168146579933</v>
      </c>
      <c r="L96" s="63"/>
      <c r="M96" s="42">
        <f t="shared" si="19"/>
        <v>1</v>
      </c>
      <c r="N96" s="42"/>
      <c r="O96" s="42"/>
      <c r="P96" s="42">
        <f t="shared" si="20"/>
        <v>0</v>
      </c>
      <c r="Q96" s="42">
        <f t="shared" si="21"/>
        <v>1</v>
      </c>
      <c r="R96" s="48">
        <f t="shared" si="22"/>
        <v>102963.735</v>
      </c>
      <c r="S96" s="42">
        <v>2310809</v>
      </c>
      <c r="T96" s="42">
        <f t="shared" si="23"/>
        <v>0.0137850942114554</v>
      </c>
      <c r="U96" s="49">
        <f t="shared" si="24"/>
        <v>31854.7197696791</v>
      </c>
      <c r="V96" s="67"/>
    </row>
    <row r="97" spans="1:22">
      <c r="A97" s="57">
        <v>95</v>
      </c>
      <c r="B97" s="39" t="s">
        <v>115</v>
      </c>
      <c r="C97" s="59" t="s">
        <v>122</v>
      </c>
      <c r="D97" s="59" t="s">
        <v>25</v>
      </c>
      <c r="E97" s="59">
        <v>1</v>
      </c>
      <c r="F97" s="59">
        <v>32</v>
      </c>
      <c r="G97" s="59">
        <f t="shared" si="17"/>
        <v>1.05</v>
      </c>
      <c r="H97" s="39">
        <v>99023.37</v>
      </c>
      <c r="I97" s="39">
        <v>110166.97</v>
      </c>
      <c r="J97" s="39">
        <v>99915.28</v>
      </c>
      <c r="K97" s="45">
        <f t="shared" si="18"/>
        <v>0.906944068626014</v>
      </c>
      <c r="L97" s="63"/>
      <c r="M97" s="42">
        <f t="shared" si="19"/>
        <v>1</v>
      </c>
      <c r="N97" s="42">
        <v>1</v>
      </c>
      <c r="O97" s="42"/>
      <c r="P97" s="42">
        <f t="shared" si="20"/>
        <v>1</v>
      </c>
      <c r="Q97" s="42">
        <f t="shared" si="21"/>
        <v>0.99</v>
      </c>
      <c r="R97" s="48">
        <f t="shared" si="22"/>
        <v>104386.48878</v>
      </c>
      <c r="S97" s="42">
        <v>2310809</v>
      </c>
      <c r="T97" s="42">
        <f t="shared" si="23"/>
        <v>0.0139755767623944</v>
      </c>
      <c r="U97" s="49">
        <f t="shared" si="24"/>
        <v>32294.8885627319</v>
      </c>
      <c r="V97" s="67"/>
    </row>
    <row r="98" spans="1:22">
      <c r="A98" s="57">
        <v>96</v>
      </c>
      <c r="B98" s="39" t="s">
        <v>115</v>
      </c>
      <c r="C98" s="59" t="s">
        <v>123</v>
      </c>
      <c r="D98" s="59" t="s">
        <v>25</v>
      </c>
      <c r="E98" s="59">
        <v>1</v>
      </c>
      <c r="F98" s="59">
        <v>32</v>
      </c>
      <c r="G98" s="59">
        <f t="shared" si="17"/>
        <v>1.05</v>
      </c>
      <c r="H98" s="39">
        <v>108016.98</v>
      </c>
      <c r="I98" s="39">
        <v>114183.65</v>
      </c>
      <c r="J98" s="39">
        <v>106736.88</v>
      </c>
      <c r="K98" s="45">
        <f t="shared" si="18"/>
        <v>0.934782519213565</v>
      </c>
      <c r="L98" s="63"/>
      <c r="M98" s="42">
        <f t="shared" si="19"/>
        <v>1</v>
      </c>
      <c r="N98" s="42"/>
      <c r="O98" s="42"/>
      <c r="P98" s="42">
        <f t="shared" si="20"/>
        <v>0</v>
      </c>
      <c r="Q98" s="42">
        <f t="shared" si="21"/>
        <v>1</v>
      </c>
      <c r="R98" s="48">
        <f t="shared" si="22"/>
        <v>112073.724</v>
      </c>
      <c r="S98" s="42">
        <v>2310809</v>
      </c>
      <c r="T98" s="42">
        <f t="shared" si="23"/>
        <v>0.0150047669110746</v>
      </c>
      <c r="U98" s="49">
        <f t="shared" si="24"/>
        <v>34673.1504210134</v>
      </c>
      <c r="V98" s="67"/>
    </row>
    <row r="99" spans="1:22">
      <c r="A99" s="57">
        <v>97</v>
      </c>
      <c r="B99" s="39" t="s">
        <v>115</v>
      </c>
      <c r="C99" s="59" t="s">
        <v>124</v>
      </c>
      <c r="D99" s="59" t="s">
        <v>25</v>
      </c>
      <c r="E99" s="59">
        <v>1</v>
      </c>
      <c r="F99" s="59">
        <v>32</v>
      </c>
      <c r="G99" s="59">
        <f t="shared" si="17"/>
        <v>1.05</v>
      </c>
      <c r="H99" s="39">
        <v>103716.83</v>
      </c>
      <c r="I99" s="39">
        <v>112509.95</v>
      </c>
      <c r="J99" s="39">
        <v>102568.23</v>
      </c>
      <c r="K99" s="45">
        <f t="shared" si="18"/>
        <v>0.911636970774585</v>
      </c>
      <c r="L99" s="63"/>
      <c r="M99" s="42">
        <f t="shared" si="19"/>
        <v>1</v>
      </c>
      <c r="N99" s="42"/>
      <c r="O99" s="42"/>
      <c r="P99" s="42">
        <f t="shared" si="20"/>
        <v>0</v>
      </c>
      <c r="Q99" s="42">
        <f t="shared" si="21"/>
        <v>1</v>
      </c>
      <c r="R99" s="48">
        <f t="shared" si="22"/>
        <v>107696.6415</v>
      </c>
      <c r="S99" s="42">
        <v>2310809</v>
      </c>
      <c r="T99" s="42">
        <f t="shared" si="23"/>
        <v>0.0144187499543877</v>
      </c>
      <c r="U99" s="49">
        <f t="shared" si="24"/>
        <v>33318.9771633488</v>
      </c>
      <c r="V99" s="67"/>
    </row>
    <row r="100" spans="1:22">
      <c r="A100" s="57">
        <v>98</v>
      </c>
      <c r="B100" s="39" t="s">
        <v>115</v>
      </c>
      <c r="C100" s="59" t="s">
        <v>125</v>
      </c>
      <c r="D100" s="59" t="s">
        <v>25</v>
      </c>
      <c r="E100" s="59">
        <v>1</v>
      </c>
      <c r="F100" s="59">
        <v>32</v>
      </c>
      <c r="G100" s="59">
        <f t="shared" si="17"/>
        <v>1.05</v>
      </c>
      <c r="H100" s="39">
        <v>91761.34</v>
      </c>
      <c r="I100" s="39">
        <v>97766.26</v>
      </c>
      <c r="J100" s="39">
        <v>90932.2</v>
      </c>
      <c r="K100" s="45">
        <f t="shared" si="18"/>
        <v>0.930097970404105</v>
      </c>
      <c r="L100" s="63"/>
      <c r="M100" s="42">
        <f t="shared" si="19"/>
        <v>1</v>
      </c>
      <c r="N100" s="42"/>
      <c r="O100" s="42"/>
      <c r="P100" s="42">
        <f t="shared" si="20"/>
        <v>0</v>
      </c>
      <c r="Q100" s="42">
        <f t="shared" si="21"/>
        <v>1</v>
      </c>
      <c r="R100" s="48">
        <f t="shared" si="22"/>
        <v>95478.81</v>
      </c>
      <c r="S100" s="42">
        <v>2310809</v>
      </c>
      <c r="T100" s="42">
        <f t="shared" si="23"/>
        <v>0.0127829899628996</v>
      </c>
      <c r="U100" s="49">
        <f t="shared" si="24"/>
        <v>29539.048253178</v>
      </c>
      <c r="V100" s="67"/>
    </row>
    <row r="101" spans="1:22">
      <c r="A101" s="57">
        <v>99</v>
      </c>
      <c r="B101" s="39" t="s">
        <v>115</v>
      </c>
      <c r="C101" s="59" t="s">
        <v>126</v>
      </c>
      <c r="D101" s="59" t="s">
        <v>25</v>
      </c>
      <c r="E101" s="59">
        <v>1</v>
      </c>
      <c r="F101" s="59">
        <v>30</v>
      </c>
      <c r="G101" s="59">
        <f t="shared" si="17"/>
        <v>1.05</v>
      </c>
      <c r="H101" s="39">
        <v>15416.94</v>
      </c>
      <c r="I101" s="39">
        <v>16609.19</v>
      </c>
      <c r="J101" s="39">
        <v>15167.14</v>
      </c>
      <c r="K101" s="45">
        <f t="shared" si="18"/>
        <v>0.913177584216931</v>
      </c>
      <c r="L101" s="63"/>
      <c r="M101" s="42">
        <f t="shared" si="19"/>
        <v>1</v>
      </c>
      <c r="N101" s="42"/>
      <c r="O101" s="42"/>
      <c r="P101" s="42">
        <f t="shared" si="20"/>
        <v>0</v>
      </c>
      <c r="Q101" s="42">
        <f t="shared" si="21"/>
        <v>1</v>
      </c>
      <c r="R101" s="48">
        <f t="shared" si="22"/>
        <v>15925.497</v>
      </c>
      <c r="S101" s="42">
        <v>2310809</v>
      </c>
      <c r="T101" s="42">
        <f t="shared" si="23"/>
        <v>0.00213215338885337</v>
      </c>
      <c r="U101" s="49">
        <f t="shared" si="24"/>
        <v>4926.99924034288</v>
      </c>
      <c r="V101" s="67"/>
    </row>
    <row r="102" spans="1:22">
      <c r="A102" s="57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>
        <f>SUM(N3:N101)</f>
        <v>11</v>
      </c>
      <c r="O102" s="42"/>
      <c r="P102" s="42">
        <f>SUM(P3:P101)</f>
        <v>11</v>
      </c>
      <c r="Q102" s="42"/>
      <c r="R102" s="48">
        <f>SUM(R3:R101)</f>
        <v>5500640.0581105</v>
      </c>
      <c r="S102" s="42"/>
      <c r="T102" s="42"/>
      <c r="U102" s="42">
        <f>SUM(U3:U101)</f>
        <v>1701777.30639804</v>
      </c>
      <c r="V102" s="42">
        <f>SUM(V3:V101)</f>
        <v>1701777.30639803</v>
      </c>
    </row>
    <row r="103" spans="18:18">
      <c r="R103" s="68"/>
    </row>
  </sheetData>
  <autoFilter xmlns:etc="http://www.wps.cn/officeDocument/2017/etCustomData" ref="A2:L102" etc:filterBottomFollowUsedRange="0">
    <extLst/>
  </autoFilter>
  <mergeCells count="4">
    <mergeCell ref="A1:V1"/>
    <mergeCell ref="V3:V49"/>
    <mergeCell ref="V50:V90"/>
    <mergeCell ref="V91:V101"/>
  </mergeCells>
  <pageMargins left="0.7" right="0.7" top="0.75" bottom="0.75" header="0.3" footer="0.3"/>
  <pageSetup paperSize="8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topLeftCell="C1" workbookViewId="0">
      <selection activeCell="K18" sqref="K18"/>
    </sheetView>
  </sheetViews>
  <sheetFormatPr defaultColWidth="9" defaultRowHeight="13.5" outlineLevelRow="6"/>
  <cols>
    <col min="2" max="2" width="43.1333333333333" customWidth="1"/>
    <col min="17" max="17" width="13.3833333333333" customWidth="1"/>
    <col min="18" max="18" width="15" customWidth="1"/>
    <col min="20" max="20" width="27.5" customWidth="1"/>
    <col min="21" max="21" width="14.5" customWidth="1"/>
  </cols>
  <sheetData>
    <row r="1" ht="47" customHeight="1" spans="2:22">
      <c r="B1" s="37" t="s">
        <v>127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="36" customFormat="1" ht="109" customHeight="1" spans="1:2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3" t="s">
        <v>12</v>
      </c>
      <c r="M2" s="43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44" t="s">
        <v>128</v>
      </c>
      <c r="S2" s="44" t="s">
        <v>129</v>
      </c>
      <c r="T2" s="44" t="s">
        <v>130</v>
      </c>
      <c r="U2" s="44" t="s">
        <v>21</v>
      </c>
      <c r="V2" s="46" t="s">
        <v>22</v>
      </c>
      <c r="W2" s="47"/>
    </row>
    <row r="3" ht="23" customHeight="1" spans="1:22">
      <c r="A3" s="38">
        <v>1</v>
      </c>
      <c r="B3" s="39" t="s">
        <v>23</v>
      </c>
      <c r="C3" s="38" t="s">
        <v>54</v>
      </c>
      <c r="D3" s="38" t="s">
        <v>55</v>
      </c>
      <c r="E3" s="38">
        <v>1.5</v>
      </c>
      <c r="F3" s="38">
        <v>19</v>
      </c>
      <c r="G3" s="38">
        <v>1</v>
      </c>
      <c r="H3" s="39">
        <v>23928.88</v>
      </c>
      <c r="I3" s="38">
        <v>25264.94</v>
      </c>
      <c r="J3" s="39">
        <v>23849.16</v>
      </c>
      <c r="K3" s="45">
        <v>0.943962661300601</v>
      </c>
      <c r="L3" s="42"/>
      <c r="M3" s="42">
        <f>1-L3*0.01</f>
        <v>1</v>
      </c>
      <c r="N3" s="42"/>
      <c r="O3" s="42"/>
      <c r="P3" s="42">
        <f>N3+O3</f>
        <v>0</v>
      </c>
      <c r="Q3" s="42">
        <f>1-P3*0.01</f>
        <v>1</v>
      </c>
      <c r="R3" s="48">
        <f>J3*G3*(0.5*M3+0.5*Q3)</f>
        <v>23849.16</v>
      </c>
      <c r="S3" s="42">
        <v>412220</v>
      </c>
      <c r="T3" s="42">
        <f>R3/106463.89</f>
        <v>0.224011728295857</v>
      </c>
      <c r="U3" s="49">
        <f>S3*T3</f>
        <v>92342.1146381181</v>
      </c>
      <c r="V3" s="50">
        <v>351276</v>
      </c>
    </row>
    <row r="4" ht="23" customHeight="1" spans="1:22">
      <c r="A4" s="38">
        <v>2</v>
      </c>
      <c r="B4" s="39" t="s">
        <v>23</v>
      </c>
      <c r="C4" s="38" t="s">
        <v>70</v>
      </c>
      <c r="D4" s="38" t="s">
        <v>55</v>
      </c>
      <c r="E4" s="38">
        <v>1.5</v>
      </c>
      <c r="F4" s="38">
        <v>13</v>
      </c>
      <c r="G4" s="38">
        <v>1</v>
      </c>
      <c r="H4" s="39">
        <v>33931.24</v>
      </c>
      <c r="I4" s="38">
        <v>36933.85</v>
      </c>
      <c r="J4" s="39">
        <v>33626.41</v>
      </c>
      <c r="K4" s="45">
        <v>0.910449628186609</v>
      </c>
      <c r="L4" s="42"/>
      <c r="M4" s="42">
        <f>1-L4*0.01</f>
        <v>1</v>
      </c>
      <c r="N4" s="42"/>
      <c r="O4" s="42"/>
      <c r="P4" s="42">
        <f>N4+O4</f>
        <v>0</v>
      </c>
      <c r="Q4" s="42">
        <f>1-P4*0.01</f>
        <v>1</v>
      </c>
      <c r="R4" s="48">
        <f>J4*G4*(0.5*M4+0.5*Q4)</f>
        <v>33626.41</v>
      </c>
      <c r="S4" s="42">
        <v>412220</v>
      </c>
      <c r="T4" s="42">
        <f>R4/106463.89</f>
        <v>0.315848030726662</v>
      </c>
      <c r="U4" s="49">
        <f>S4*T4</f>
        <v>130198.875226145</v>
      </c>
      <c r="V4" s="51"/>
    </row>
    <row r="5" ht="23" customHeight="1" spans="1:22">
      <c r="A5" s="38">
        <v>3</v>
      </c>
      <c r="B5" s="39" t="s">
        <v>23</v>
      </c>
      <c r="C5" s="38" t="s">
        <v>71</v>
      </c>
      <c r="D5" s="38" t="s">
        <v>55</v>
      </c>
      <c r="E5" s="38">
        <v>1.5</v>
      </c>
      <c r="F5" s="38">
        <v>13</v>
      </c>
      <c r="G5" s="38">
        <v>1</v>
      </c>
      <c r="H5" s="39">
        <v>33334.07</v>
      </c>
      <c r="I5" s="38">
        <v>35077.15</v>
      </c>
      <c r="J5" s="39">
        <v>33248.24</v>
      </c>
      <c r="K5" s="45">
        <v>0.947860359236711</v>
      </c>
      <c r="L5" s="42"/>
      <c r="M5" s="42">
        <f>1-L5*0.01</f>
        <v>1</v>
      </c>
      <c r="N5" s="42"/>
      <c r="O5" s="42"/>
      <c r="P5" s="42">
        <f>N5+O5</f>
        <v>0</v>
      </c>
      <c r="Q5" s="42">
        <f>1-P5*0.01</f>
        <v>1</v>
      </c>
      <c r="R5" s="48">
        <f>J5*G5*(0.5*M5+0.5*Q5)</f>
        <v>33248.24</v>
      </c>
      <c r="S5" s="42">
        <v>412220</v>
      </c>
      <c r="T5" s="42">
        <f>R5/106463.89</f>
        <v>0.31229593433041</v>
      </c>
      <c r="U5" s="49">
        <f>S5*T5</f>
        <v>128734.630049682</v>
      </c>
      <c r="V5" s="52"/>
    </row>
    <row r="6" ht="23" customHeight="1" spans="1:22">
      <c r="A6" s="38">
        <v>4</v>
      </c>
      <c r="B6" s="39" t="s">
        <v>73</v>
      </c>
      <c r="C6" s="38" t="s">
        <v>113</v>
      </c>
      <c r="D6" s="38" t="s">
        <v>55</v>
      </c>
      <c r="E6" s="38">
        <v>1.5</v>
      </c>
      <c r="F6" s="38">
        <v>7</v>
      </c>
      <c r="G6" s="38">
        <v>1</v>
      </c>
      <c r="H6" s="39">
        <v>15553.43</v>
      </c>
      <c r="I6" s="39">
        <v>18609.32</v>
      </c>
      <c r="J6" s="39">
        <v>15740.08</v>
      </c>
      <c r="K6" s="45">
        <v>0.845817042213257</v>
      </c>
      <c r="L6" s="42"/>
      <c r="M6" s="42">
        <f>1-L6*0.01</f>
        <v>1</v>
      </c>
      <c r="N6" s="42"/>
      <c r="O6" s="42"/>
      <c r="P6" s="42">
        <f>N6+O6</f>
        <v>0</v>
      </c>
      <c r="Q6" s="42">
        <f>1-P6*0.01</f>
        <v>1</v>
      </c>
      <c r="R6" s="48">
        <f>J6*G6*(0.5*M6+0.5*Q6)</f>
        <v>15740.08</v>
      </c>
      <c r="S6" s="42">
        <v>412220</v>
      </c>
      <c r="T6" s="42">
        <f>R6/106463.89</f>
        <v>0.147844306647071</v>
      </c>
      <c r="U6" s="49">
        <f>S6*T6</f>
        <v>60944.3800860555</v>
      </c>
      <c r="V6" s="53">
        <v>60944</v>
      </c>
    </row>
    <row r="7" ht="23" customHeight="1" spans="1:22">
      <c r="A7" s="40" t="s">
        <v>22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f>SUM(R3:R6)</f>
        <v>106463.89</v>
      </c>
      <c r="S7" s="42"/>
      <c r="T7" s="42"/>
      <c r="U7" s="42">
        <f>SUM(U3:U6)</f>
        <v>412220</v>
      </c>
      <c r="V7" s="54">
        <v>412220</v>
      </c>
    </row>
  </sheetData>
  <mergeCells count="3">
    <mergeCell ref="B1:V1"/>
    <mergeCell ref="A7:B7"/>
    <mergeCell ref="V3:V5"/>
  </mergeCells>
  <pageMargins left="0.75" right="0.75" top="1" bottom="1" header="0.5" footer="0.5"/>
  <pageSetup paperSize="8" scale="7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4"/>
  <sheetViews>
    <sheetView workbookViewId="0">
      <selection activeCell="A1" sqref="A1:K1"/>
    </sheetView>
  </sheetViews>
  <sheetFormatPr defaultColWidth="7.99166666666667" defaultRowHeight="14.25"/>
  <cols>
    <col min="1" max="1" width="6.63333333333333" style="1" customWidth="1"/>
    <col min="2" max="2" width="52.75" style="2" customWidth="1"/>
    <col min="3" max="3" width="10.3666666666667" style="3" customWidth="1"/>
    <col min="4" max="4" width="9.49166666666667" style="3" customWidth="1"/>
    <col min="5" max="5" width="24.75" style="3" customWidth="1"/>
    <col min="6" max="6" width="10.6166666666667" style="3" customWidth="1"/>
    <col min="7" max="7" width="12.6333333333333" style="3" customWidth="1"/>
    <col min="8" max="8" width="10.6166666666667" style="3" customWidth="1"/>
    <col min="9" max="9" width="14.6333333333333" style="3" customWidth="1"/>
    <col min="10" max="10" width="11.75" style="4" customWidth="1"/>
    <col min="11" max="11" width="11.75" style="1" customWidth="1"/>
    <col min="12" max="16384" width="7.99166666666667" style="1"/>
  </cols>
  <sheetData>
    <row r="1" ht="40" customHeight="1" spans="1:11">
      <c r="A1" s="5" t="s">
        <v>131</v>
      </c>
      <c r="B1" s="6"/>
      <c r="C1" s="7"/>
      <c r="D1" s="7"/>
      <c r="E1" s="7"/>
      <c r="F1" s="7"/>
      <c r="G1" s="7"/>
      <c r="H1" s="7"/>
      <c r="I1" s="7"/>
      <c r="J1" s="21"/>
      <c r="K1" s="6"/>
    </row>
    <row r="2" ht="52" customHeight="1" spans="1:11">
      <c r="A2" s="8" t="s">
        <v>1</v>
      </c>
      <c r="B2" s="9" t="s">
        <v>132</v>
      </c>
      <c r="C2" s="8" t="s">
        <v>3</v>
      </c>
      <c r="D2" s="8" t="s">
        <v>133</v>
      </c>
      <c r="E2" s="10" t="s">
        <v>134</v>
      </c>
      <c r="F2" s="11" t="s">
        <v>135</v>
      </c>
      <c r="G2" s="11" t="s">
        <v>136</v>
      </c>
      <c r="H2" s="11" t="s">
        <v>137</v>
      </c>
      <c r="I2" s="11" t="s">
        <v>138</v>
      </c>
      <c r="J2" s="22" t="s">
        <v>139</v>
      </c>
      <c r="K2" s="11" t="s">
        <v>140</v>
      </c>
    </row>
    <row r="3" ht="13.5" spans="1:11">
      <c r="A3" s="12">
        <v>1</v>
      </c>
      <c r="B3" s="13" t="s">
        <v>115</v>
      </c>
      <c r="C3" s="14" t="s">
        <v>141</v>
      </c>
      <c r="D3" s="15" t="s">
        <v>142</v>
      </c>
      <c r="E3" s="16" t="s">
        <v>25</v>
      </c>
      <c r="F3" s="17">
        <v>357</v>
      </c>
      <c r="G3" s="18">
        <v>11.7369863013699</v>
      </c>
      <c r="H3" s="19">
        <v>1.3</v>
      </c>
      <c r="I3" s="18">
        <v>15.26</v>
      </c>
      <c r="J3" s="23">
        <v>9350.04</v>
      </c>
      <c r="K3" s="24">
        <v>91607.13</v>
      </c>
    </row>
    <row r="4" ht="13.5" spans="1:11">
      <c r="A4" s="12">
        <v>2</v>
      </c>
      <c r="B4" s="13" t="s">
        <v>115</v>
      </c>
      <c r="C4" s="14" t="s">
        <v>143</v>
      </c>
      <c r="D4" s="15" t="s">
        <v>142</v>
      </c>
      <c r="E4" s="16" t="s">
        <v>25</v>
      </c>
      <c r="F4" s="17">
        <v>329</v>
      </c>
      <c r="G4" s="18">
        <v>10.8164383561644</v>
      </c>
      <c r="H4" s="19">
        <v>1.3</v>
      </c>
      <c r="I4" s="18">
        <v>14.06</v>
      </c>
      <c r="J4" s="23">
        <v>8614.78</v>
      </c>
      <c r="K4" s="24"/>
    </row>
    <row r="5" ht="13.5" spans="1:11">
      <c r="A5" s="12">
        <v>3</v>
      </c>
      <c r="B5" s="13" t="s">
        <v>115</v>
      </c>
      <c r="C5" s="14" t="s">
        <v>144</v>
      </c>
      <c r="D5" s="15" t="s">
        <v>142</v>
      </c>
      <c r="E5" s="16" t="s">
        <v>25</v>
      </c>
      <c r="F5" s="17">
        <v>349</v>
      </c>
      <c r="G5" s="18">
        <v>11.4739726027397</v>
      </c>
      <c r="H5" s="19">
        <v>1.3</v>
      </c>
      <c r="I5" s="18">
        <v>14.92</v>
      </c>
      <c r="J5" s="23">
        <v>9141.72</v>
      </c>
      <c r="K5" s="24"/>
    </row>
    <row r="6" ht="13.5" spans="1:11">
      <c r="A6" s="12">
        <v>4</v>
      </c>
      <c r="B6" s="13" t="s">
        <v>115</v>
      </c>
      <c r="C6" s="14" t="s">
        <v>145</v>
      </c>
      <c r="D6" s="15" t="s">
        <v>142</v>
      </c>
      <c r="E6" s="16" t="s">
        <v>25</v>
      </c>
      <c r="F6" s="17">
        <v>362</v>
      </c>
      <c r="G6" s="18">
        <v>11.9013698630137</v>
      </c>
      <c r="H6" s="19">
        <v>1.3</v>
      </c>
      <c r="I6" s="18">
        <v>15.47</v>
      </c>
      <c r="J6" s="23">
        <v>9478.71</v>
      </c>
      <c r="K6" s="24"/>
    </row>
    <row r="7" ht="13.5" spans="1:11">
      <c r="A7" s="12">
        <v>5</v>
      </c>
      <c r="B7" s="13" t="s">
        <v>115</v>
      </c>
      <c r="C7" s="14" t="s">
        <v>146</v>
      </c>
      <c r="D7" s="15" t="s">
        <v>142</v>
      </c>
      <c r="E7" s="16" t="s">
        <v>25</v>
      </c>
      <c r="F7" s="17">
        <v>352</v>
      </c>
      <c r="G7" s="18">
        <v>11.572602739726</v>
      </c>
      <c r="H7" s="19">
        <v>1.3</v>
      </c>
      <c r="I7" s="18">
        <v>15.04</v>
      </c>
      <c r="J7" s="23">
        <v>9215.25</v>
      </c>
      <c r="K7" s="24"/>
    </row>
    <row r="8" ht="13.5" spans="1:11">
      <c r="A8" s="12">
        <v>6</v>
      </c>
      <c r="B8" s="13" t="s">
        <v>115</v>
      </c>
      <c r="C8" s="14" t="s">
        <v>147</v>
      </c>
      <c r="D8" s="15" t="s">
        <v>142</v>
      </c>
      <c r="E8" s="16" t="s">
        <v>25</v>
      </c>
      <c r="F8" s="17">
        <v>342</v>
      </c>
      <c r="G8" s="18">
        <v>11.2438356164384</v>
      </c>
      <c r="H8" s="19">
        <v>1.3</v>
      </c>
      <c r="I8" s="18">
        <v>14.62</v>
      </c>
      <c r="J8" s="23">
        <v>8957.91</v>
      </c>
      <c r="K8" s="24"/>
    </row>
    <row r="9" ht="13.5" spans="1:11">
      <c r="A9" s="12">
        <v>7</v>
      </c>
      <c r="B9" s="13" t="s">
        <v>115</v>
      </c>
      <c r="C9" s="14" t="s">
        <v>148</v>
      </c>
      <c r="D9" s="15" t="s">
        <v>142</v>
      </c>
      <c r="E9" s="16" t="s">
        <v>25</v>
      </c>
      <c r="F9" s="17">
        <v>356</v>
      </c>
      <c r="G9" s="18">
        <v>11.7041095890411</v>
      </c>
      <c r="H9" s="19">
        <v>1.3</v>
      </c>
      <c r="I9" s="18">
        <v>15.22</v>
      </c>
      <c r="J9" s="23">
        <v>9325.53</v>
      </c>
      <c r="K9" s="24"/>
    </row>
    <row r="10" ht="13.5" spans="1:11">
      <c r="A10" s="12">
        <v>8</v>
      </c>
      <c r="B10" s="13" t="s">
        <v>115</v>
      </c>
      <c r="C10" s="14" t="s">
        <v>149</v>
      </c>
      <c r="D10" s="15" t="s">
        <v>142</v>
      </c>
      <c r="E10" s="16" t="s">
        <v>25</v>
      </c>
      <c r="F10" s="17">
        <v>346</v>
      </c>
      <c r="G10" s="18">
        <v>11.3753424657534</v>
      </c>
      <c r="H10" s="19">
        <v>1.3</v>
      </c>
      <c r="I10" s="18">
        <v>14.79</v>
      </c>
      <c r="J10" s="23">
        <v>9062.07</v>
      </c>
      <c r="K10" s="24"/>
    </row>
    <row r="11" ht="13.5" spans="1:11">
      <c r="A11" s="12">
        <v>9</v>
      </c>
      <c r="B11" s="13" t="s">
        <v>115</v>
      </c>
      <c r="C11" s="14" t="s">
        <v>150</v>
      </c>
      <c r="D11" s="15" t="s">
        <v>142</v>
      </c>
      <c r="E11" s="16" t="s">
        <v>25</v>
      </c>
      <c r="F11" s="17">
        <v>343</v>
      </c>
      <c r="G11" s="18">
        <v>11.2767123287671</v>
      </c>
      <c r="H11" s="19">
        <v>1.3</v>
      </c>
      <c r="I11" s="18">
        <v>14.66</v>
      </c>
      <c r="J11" s="23">
        <v>8982.41</v>
      </c>
      <c r="K11" s="24"/>
    </row>
    <row r="12" ht="13.5" spans="1:11">
      <c r="A12" s="12">
        <v>10</v>
      </c>
      <c r="B12" s="13" t="s">
        <v>115</v>
      </c>
      <c r="C12" s="14" t="s">
        <v>151</v>
      </c>
      <c r="D12" s="15" t="s">
        <v>142</v>
      </c>
      <c r="E12" s="16" t="s">
        <v>25</v>
      </c>
      <c r="F12" s="17">
        <v>362</v>
      </c>
      <c r="G12" s="18">
        <v>11.9013698630137</v>
      </c>
      <c r="H12" s="19">
        <v>1.3</v>
      </c>
      <c r="I12" s="18">
        <v>15.47</v>
      </c>
      <c r="J12" s="23">
        <v>9478.71</v>
      </c>
      <c r="K12" s="24"/>
    </row>
    <row r="13" ht="13.5" spans="1:11">
      <c r="A13" s="12">
        <v>11</v>
      </c>
      <c r="B13" s="13" t="s">
        <v>152</v>
      </c>
      <c r="C13" s="14" t="s">
        <v>153</v>
      </c>
      <c r="D13" s="15" t="s">
        <v>142</v>
      </c>
      <c r="E13" s="16" t="s">
        <v>25</v>
      </c>
      <c r="F13" s="17">
        <v>332</v>
      </c>
      <c r="G13" s="18">
        <v>10.9150684931507</v>
      </c>
      <c r="H13" s="19">
        <v>1</v>
      </c>
      <c r="I13" s="18">
        <v>10.91</v>
      </c>
      <c r="J13" s="23">
        <v>6684.73</v>
      </c>
      <c r="K13" s="25">
        <v>665397.16</v>
      </c>
    </row>
    <row r="14" ht="13.5" spans="1:11">
      <c r="A14" s="12">
        <v>12</v>
      </c>
      <c r="B14" s="13" t="s">
        <v>152</v>
      </c>
      <c r="C14" s="14" t="s">
        <v>154</v>
      </c>
      <c r="D14" s="15" t="s">
        <v>142</v>
      </c>
      <c r="E14" s="16" t="s">
        <v>25</v>
      </c>
      <c r="F14" s="17">
        <v>333</v>
      </c>
      <c r="G14" s="18">
        <v>10.9479452054795</v>
      </c>
      <c r="H14" s="19">
        <v>1</v>
      </c>
      <c r="I14" s="18">
        <v>10.95</v>
      </c>
      <c r="J14" s="23">
        <v>6709.24</v>
      </c>
      <c r="K14" s="26"/>
    </row>
    <row r="15" ht="13.5" spans="1:11">
      <c r="A15" s="12">
        <v>13</v>
      </c>
      <c r="B15" s="13" t="s">
        <v>152</v>
      </c>
      <c r="C15" s="14" t="s">
        <v>155</v>
      </c>
      <c r="D15" s="15" t="s">
        <v>142</v>
      </c>
      <c r="E15" s="16" t="s">
        <v>25</v>
      </c>
      <c r="F15" s="17">
        <v>61</v>
      </c>
      <c r="G15" s="18">
        <v>2.00547945205479</v>
      </c>
      <c r="H15" s="19">
        <v>1</v>
      </c>
      <c r="I15" s="18">
        <v>2.01</v>
      </c>
      <c r="J15" s="23">
        <v>1231.56</v>
      </c>
      <c r="K15" s="26"/>
    </row>
    <row r="16" ht="13.5" spans="1:11">
      <c r="A16" s="12">
        <v>14</v>
      </c>
      <c r="B16" s="13" t="s">
        <v>152</v>
      </c>
      <c r="C16" s="20" t="s">
        <v>156</v>
      </c>
      <c r="D16" s="15" t="s">
        <v>142</v>
      </c>
      <c r="E16" s="16" t="s">
        <v>25</v>
      </c>
      <c r="F16" s="17">
        <v>110</v>
      </c>
      <c r="G16" s="18">
        <v>3.61643835616438</v>
      </c>
      <c r="H16" s="19">
        <v>1</v>
      </c>
      <c r="I16" s="18">
        <v>3.62</v>
      </c>
      <c r="J16" s="23">
        <v>2218.03</v>
      </c>
      <c r="K16" s="26"/>
    </row>
    <row r="17" ht="13.5" spans="1:11">
      <c r="A17" s="12">
        <v>15</v>
      </c>
      <c r="B17" s="13" t="s">
        <v>152</v>
      </c>
      <c r="C17" s="14" t="s">
        <v>157</v>
      </c>
      <c r="D17" s="15" t="s">
        <v>142</v>
      </c>
      <c r="E17" s="16" t="s">
        <v>25</v>
      </c>
      <c r="F17" s="17">
        <v>308</v>
      </c>
      <c r="G17" s="18">
        <v>10.1260273972603</v>
      </c>
      <c r="H17" s="19">
        <v>1</v>
      </c>
      <c r="I17" s="18">
        <v>10.13</v>
      </c>
      <c r="J17" s="23">
        <v>6206.81</v>
      </c>
      <c r="K17" s="26"/>
    </row>
    <row r="18" ht="13.5" spans="1:11">
      <c r="A18" s="12">
        <v>16</v>
      </c>
      <c r="B18" s="13" t="s">
        <v>152</v>
      </c>
      <c r="C18" s="14" t="s">
        <v>158</v>
      </c>
      <c r="D18" s="15" t="s">
        <v>142</v>
      </c>
      <c r="E18" s="16" t="s">
        <v>25</v>
      </c>
      <c r="F18" s="17">
        <v>250</v>
      </c>
      <c r="G18" s="18">
        <v>8.21917808219178</v>
      </c>
      <c r="H18" s="19">
        <v>1</v>
      </c>
      <c r="I18" s="18">
        <v>8.22</v>
      </c>
      <c r="J18" s="23">
        <v>5036.52</v>
      </c>
      <c r="K18" s="26"/>
    </row>
    <row r="19" ht="13.5" spans="1:11">
      <c r="A19" s="12">
        <v>17</v>
      </c>
      <c r="B19" s="13" t="s">
        <v>152</v>
      </c>
      <c r="C19" s="14" t="s">
        <v>159</v>
      </c>
      <c r="D19" s="15" t="s">
        <v>142</v>
      </c>
      <c r="E19" s="16" t="s">
        <v>25</v>
      </c>
      <c r="F19" s="17">
        <v>331</v>
      </c>
      <c r="G19" s="18">
        <v>10.8821917808219</v>
      </c>
      <c r="H19" s="19">
        <v>1.3</v>
      </c>
      <c r="I19" s="18">
        <v>14.15</v>
      </c>
      <c r="J19" s="23">
        <v>8669.93</v>
      </c>
      <c r="K19" s="26"/>
    </row>
    <row r="20" ht="13.5" spans="1:11">
      <c r="A20" s="12">
        <v>18</v>
      </c>
      <c r="B20" s="13" t="s">
        <v>152</v>
      </c>
      <c r="C20" s="14" t="s">
        <v>160</v>
      </c>
      <c r="D20" s="15" t="s">
        <v>142</v>
      </c>
      <c r="E20" s="16" t="s">
        <v>25</v>
      </c>
      <c r="F20" s="17">
        <v>358</v>
      </c>
      <c r="G20" s="18">
        <v>11.7698630136986</v>
      </c>
      <c r="H20" s="19">
        <v>1</v>
      </c>
      <c r="I20" s="18">
        <v>11.77</v>
      </c>
      <c r="J20" s="23">
        <v>7211.66</v>
      </c>
      <c r="K20" s="26"/>
    </row>
    <row r="21" ht="13.5" spans="1:11">
      <c r="A21" s="12">
        <v>19</v>
      </c>
      <c r="B21" s="13" t="s">
        <v>152</v>
      </c>
      <c r="C21" s="14" t="s">
        <v>161</v>
      </c>
      <c r="D21" s="15" t="s">
        <v>142</v>
      </c>
      <c r="E21" s="16" t="s">
        <v>25</v>
      </c>
      <c r="F21" s="17">
        <v>316</v>
      </c>
      <c r="G21" s="18">
        <v>10.3890410958904</v>
      </c>
      <c r="H21" s="19">
        <v>1</v>
      </c>
      <c r="I21" s="18">
        <v>10.39</v>
      </c>
      <c r="J21" s="23">
        <v>6366.12</v>
      </c>
      <c r="K21" s="26"/>
    </row>
    <row r="22" ht="13.5" spans="1:11">
      <c r="A22" s="12">
        <v>20</v>
      </c>
      <c r="B22" s="13" t="s">
        <v>152</v>
      </c>
      <c r="C22" s="14" t="s">
        <v>162</v>
      </c>
      <c r="D22" s="15" t="s">
        <v>142</v>
      </c>
      <c r="E22" s="16" t="s">
        <v>25</v>
      </c>
      <c r="F22" s="17">
        <v>358</v>
      </c>
      <c r="G22" s="18">
        <v>11.7698630136986</v>
      </c>
      <c r="H22" s="19">
        <v>1</v>
      </c>
      <c r="I22" s="18">
        <v>11.77</v>
      </c>
      <c r="J22" s="23">
        <v>7211.66</v>
      </c>
      <c r="K22" s="26"/>
    </row>
    <row r="23" ht="13.5" spans="1:11">
      <c r="A23" s="12">
        <v>21</v>
      </c>
      <c r="B23" s="13" t="s">
        <v>152</v>
      </c>
      <c r="C23" s="14" t="s">
        <v>163</v>
      </c>
      <c r="D23" s="15" t="s">
        <v>142</v>
      </c>
      <c r="E23" s="16" t="s">
        <v>25</v>
      </c>
      <c r="F23" s="17">
        <v>329</v>
      </c>
      <c r="G23" s="18">
        <v>10.8164383561644</v>
      </c>
      <c r="H23" s="19">
        <v>1.3</v>
      </c>
      <c r="I23" s="18">
        <v>14.06</v>
      </c>
      <c r="J23" s="23">
        <v>8614.78</v>
      </c>
      <c r="K23" s="26"/>
    </row>
    <row r="24" ht="13.5" spans="1:11">
      <c r="A24" s="12">
        <v>22</v>
      </c>
      <c r="B24" s="13" t="s">
        <v>152</v>
      </c>
      <c r="C24" s="14" t="s">
        <v>164</v>
      </c>
      <c r="D24" s="15" t="s">
        <v>142</v>
      </c>
      <c r="E24" s="16" t="s">
        <v>25</v>
      </c>
      <c r="F24" s="17">
        <v>302</v>
      </c>
      <c r="G24" s="18">
        <v>9.92876712328767</v>
      </c>
      <c r="H24" s="19">
        <v>1</v>
      </c>
      <c r="I24" s="18">
        <v>9.93</v>
      </c>
      <c r="J24" s="23">
        <v>6084.27</v>
      </c>
      <c r="K24" s="26"/>
    </row>
    <row r="25" ht="13.5" spans="1:11">
      <c r="A25" s="12">
        <v>23</v>
      </c>
      <c r="B25" s="13" t="s">
        <v>152</v>
      </c>
      <c r="C25" s="14" t="s">
        <v>165</v>
      </c>
      <c r="D25" s="15" t="s">
        <v>142</v>
      </c>
      <c r="E25" s="16" t="s">
        <v>25</v>
      </c>
      <c r="F25" s="17">
        <v>362</v>
      </c>
      <c r="G25" s="18">
        <v>11.9013698630137</v>
      </c>
      <c r="H25" s="19">
        <v>1</v>
      </c>
      <c r="I25" s="18">
        <v>11.9</v>
      </c>
      <c r="J25" s="23">
        <v>7291.32</v>
      </c>
      <c r="K25" s="26"/>
    </row>
    <row r="26" ht="13.5" spans="1:11">
      <c r="A26" s="12">
        <v>24</v>
      </c>
      <c r="B26" s="13" t="s">
        <v>152</v>
      </c>
      <c r="C26" s="14" t="s">
        <v>166</v>
      </c>
      <c r="D26" s="15" t="s">
        <v>142</v>
      </c>
      <c r="E26" s="16" t="s">
        <v>25</v>
      </c>
      <c r="F26" s="17">
        <v>349</v>
      </c>
      <c r="G26" s="18">
        <v>11.4739726027397</v>
      </c>
      <c r="H26" s="19">
        <v>1</v>
      </c>
      <c r="I26" s="18">
        <v>11.47</v>
      </c>
      <c r="J26" s="23">
        <v>7027.85</v>
      </c>
      <c r="K26" s="26"/>
    </row>
    <row r="27" ht="13.5" spans="1:11">
      <c r="A27" s="12">
        <v>25</v>
      </c>
      <c r="B27" s="13" t="s">
        <v>152</v>
      </c>
      <c r="C27" s="14" t="s">
        <v>167</v>
      </c>
      <c r="D27" s="15" t="s">
        <v>142</v>
      </c>
      <c r="E27" s="16" t="s">
        <v>25</v>
      </c>
      <c r="F27" s="17">
        <v>326</v>
      </c>
      <c r="G27" s="18">
        <v>10.7178082191781</v>
      </c>
      <c r="H27" s="19">
        <v>1</v>
      </c>
      <c r="I27" s="18">
        <v>10.72</v>
      </c>
      <c r="J27" s="23">
        <v>6568.31</v>
      </c>
      <c r="K27" s="26"/>
    </row>
    <row r="28" ht="13.5" spans="1:11">
      <c r="A28" s="12">
        <v>26</v>
      </c>
      <c r="B28" s="13" t="s">
        <v>152</v>
      </c>
      <c r="C28" s="14" t="s">
        <v>168</v>
      </c>
      <c r="D28" s="15" t="s">
        <v>142</v>
      </c>
      <c r="E28" s="16" t="s">
        <v>25</v>
      </c>
      <c r="F28" s="17">
        <v>311</v>
      </c>
      <c r="G28" s="18">
        <v>10.2246575342466</v>
      </c>
      <c r="H28" s="19">
        <v>1</v>
      </c>
      <c r="I28" s="18">
        <v>10.22</v>
      </c>
      <c r="J28" s="23">
        <v>6261.96</v>
      </c>
      <c r="K28" s="26"/>
    </row>
    <row r="29" ht="13.5" spans="1:11">
      <c r="A29" s="12">
        <v>27</v>
      </c>
      <c r="B29" s="13" t="s">
        <v>152</v>
      </c>
      <c r="C29" s="14" t="s">
        <v>169</v>
      </c>
      <c r="D29" s="15" t="s">
        <v>142</v>
      </c>
      <c r="E29" s="16" t="s">
        <v>25</v>
      </c>
      <c r="F29" s="17">
        <v>335</v>
      </c>
      <c r="G29" s="18">
        <v>11.013698630137</v>
      </c>
      <c r="H29" s="19">
        <v>1.3</v>
      </c>
      <c r="I29" s="18">
        <v>14.32</v>
      </c>
      <c r="J29" s="23">
        <v>8774.09</v>
      </c>
      <c r="K29" s="26"/>
    </row>
    <row r="30" ht="13.5" spans="1:11">
      <c r="A30" s="12">
        <v>28</v>
      </c>
      <c r="B30" s="13" t="s">
        <v>152</v>
      </c>
      <c r="C30" s="14" t="s">
        <v>170</v>
      </c>
      <c r="D30" s="15" t="s">
        <v>142</v>
      </c>
      <c r="E30" s="16" t="s">
        <v>25</v>
      </c>
      <c r="F30" s="17">
        <v>311</v>
      </c>
      <c r="G30" s="18">
        <v>10.2246575342466</v>
      </c>
      <c r="H30" s="19">
        <v>1</v>
      </c>
      <c r="I30" s="18">
        <v>10.22</v>
      </c>
      <c r="J30" s="23">
        <v>6261.96</v>
      </c>
      <c r="K30" s="26"/>
    </row>
    <row r="31" ht="13.5" spans="1:11">
      <c r="A31" s="12">
        <v>29</v>
      </c>
      <c r="B31" s="13" t="s">
        <v>152</v>
      </c>
      <c r="C31" s="14" t="s">
        <v>171</v>
      </c>
      <c r="D31" s="15" t="s">
        <v>142</v>
      </c>
      <c r="E31" s="16" t="s">
        <v>25</v>
      </c>
      <c r="F31" s="17">
        <v>330</v>
      </c>
      <c r="G31" s="18">
        <v>10.8493150684931</v>
      </c>
      <c r="H31" s="19">
        <v>1.3</v>
      </c>
      <c r="I31" s="18">
        <v>14.1</v>
      </c>
      <c r="J31" s="23">
        <v>8639.29</v>
      </c>
      <c r="K31" s="26"/>
    </row>
    <row r="32" ht="13.5" spans="1:11">
      <c r="A32" s="12">
        <v>30</v>
      </c>
      <c r="B32" s="13" t="s">
        <v>152</v>
      </c>
      <c r="C32" s="14" t="s">
        <v>172</v>
      </c>
      <c r="D32" s="15" t="s">
        <v>142</v>
      </c>
      <c r="E32" s="16" t="s">
        <v>25</v>
      </c>
      <c r="F32" s="17">
        <v>342</v>
      </c>
      <c r="G32" s="18">
        <v>11.2438356164384</v>
      </c>
      <c r="H32" s="19">
        <v>1</v>
      </c>
      <c r="I32" s="18">
        <v>11.24</v>
      </c>
      <c r="J32" s="23">
        <v>6886.93</v>
      </c>
      <c r="K32" s="26"/>
    </row>
    <row r="33" ht="13.5" spans="1:11">
      <c r="A33" s="12">
        <v>31</v>
      </c>
      <c r="B33" s="13" t="s">
        <v>152</v>
      </c>
      <c r="C33" s="14" t="s">
        <v>173</v>
      </c>
      <c r="D33" s="15" t="s">
        <v>142</v>
      </c>
      <c r="E33" s="16" t="s">
        <v>25</v>
      </c>
      <c r="F33" s="17">
        <v>316</v>
      </c>
      <c r="G33" s="18">
        <v>10.3890410958904</v>
      </c>
      <c r="H33" s="19">
        <v>1</v>
      </c>
      <c r="I33" s="18">
        <v>10.39</v>
      </c>
      <c r="J33" s="23">
        <v>6366.12</v>
      </c>
      <c r="K33" s="26"/>
    </row>
    <row r="34" ht="13.5" spans="1:11">
      <c r="A34" s="12">
        <v>32</v>
      </c>
      <c r="B34" s="13" t="s">
        <v>152</v>
      </c>
      <c r="C34" s="14" t="s">
        <v>174</v>
      </c>
      <c r="D34" s="15" t="s">
        <v>142</v>
      </c>
      <c r="E34" s="16" t="s">
        <v>25</v>
      </c>
      <c r="F34" s="17">
        <v>336</v>
      </c>
      <c r="G34" s="18">
        <v>11.0465753424658</v>
      </c>
      <c r="H34" s="19">
        <v>1</v>
      </c>
      <c r="I34" s="18">
        <v>11.05</v>
      </c>
      <c r="J34" s="23">
        <v>6770.51</v>
      </c>
      <c r="K34" s="26"/>
    </row>
    <row r="35" ht="13.5" spans="1:11">
      <c r="A35" s="12">
        <v>33</v>
      </c>
      <c r="B35" s="13" t="s">
        <v>152</v>
      </c>
      <c r="C35" s="14" t="s">
        <v>175</v>
      </c>
      <c r="D35" s="15" t="s">
        <v>142</v>
      </c>
      <c r="E35" s="16" t="s">
        <v>25</v>
      </c>
      <c r="F35" s="17">
        <v>360</v>
      </c>
      <c r="G35" s="18">
        <v>11.8356164383562</v>
      </c>
      <c r="H35" s="19">
        <v>1</v>
      </c>
      <c r="I35" s="18">
        <v>11.84</v>
      </c>
      <c r="J35" s="23">
        <v>7254.56</v>
      </c>
      <c r="K35" s="26"/>
    </row>
    <row r="36" ht="13.5" spans="1:11">
      <c r="A36" s="12">
        <v>34</v>
      </c>
      <c r="B36" s="13" t="s">
        <v>152</v>
      </c>
      <c r="C36" s="14" t="s">
        <v>176</v>
      </c>
      <c r="D36" s="15" t="s">
        <v>142</v>
      </c>
      <c r="E36" s="16" t="s">
        <v>25</v>
      </c>
      <c r="F36" s="17">
        <v>357</v>
      </c>
      <c r="G36" s="18">
        <v>11.7369863013699</v>
      </c>
      <c r="H36" s="19">
        <v>1</v>
      </c>
      <c r="I36" s="18">
        <v>11.74</v>
      </c>
      <c r="J36" s="23">
        <v>7193.28</v>
      </c>
      <c r="K36" s="26"/>
    </row>
    <row r="37" ht="13.5" spans="1:11">
      <c r="A37" s="12">
        <v>35</v>
      </c>
      <c r="B37" s="13" t="s">
        <v>152</v>
      </c>
      <c r="C37" s="14" t="s">
        <v>177</v>
      </c>
      <c r="D37" s="15" t="s">
        <v>142</v>
      </c>
      <c r="E37" s="16" t="s">
        <v>25</v>
      </c>
      <c r="F37" s="17">
        <v>324</v>
      </c>
      <c r="G37" s="18">
        <v>10.6520547945205</v>
      </c>
      <c r="H37" s="19">
        <v>1</v>
      </c>
      <c r="I37" s="18">
        <v>10.65</v>
      </c>
      <c r="J37" s="23">
        <v>6525.42</v>
      </c>
      <c r="K37" s="26"/>
    </row>
    <row r="38" ht="13.5" spans="1:11">
      <c r="A38" s="12">
        <v>36</v>
      </c>
      <c r="B38" s="13" t="s">
        <v>152</v>
      </c>
      <c r="C38" s="14" t="s">
        <v>178</v>
      </c>
      <c r="D38" s="15" t="s">
        <v>142</v>
      </c>
      <c r="E38" s="16" t="s">
        <v>25</v>
      </c>
      <c r="F38" s="17">
        <v>325</v>
      </c>
      <c r="G38" s="18">
        <v>10.6849315068493</v>
      </c>
      <c r="H38" s="19">
        <v>1</v>
      </c>
      <c r="I38" s="18">
        <v>10.68</v>
      </c>
      <c r="J38" s="23">
        <v>6543.81</v>
      </c>
      <c r="K38" s="26"/>
    </row>
    <row r="39" ht="13.5" spans="1:11">
      <c r="A39" s="12">
        <v>37</v>
      </c>
      <c r="B39" s="13" t="s">
        <v>152</v>
      </c>
      <c r="C39" s="14" t="s">
        <v>179</v>
      </c>
      <c r="D39" s="15" t="s">
        <v>142</v>
      </c>
      <c r="E39" s="16" t="s">
        <v>25</v>
      </c>
      <c r="F39" s="17">
        <v>361</v>
      </c>
      <c r="G39" s="18">
        <v>11.8684931506849</v>
      </c>
      <c r="H39" s="19">
        <v>1</v>
      </c>
      <c r="I39" s="18">
        <v>11.87</v>
      </c>
      <c r="J39" s="23">
        <v>7272.94</v>
      </c>
      <c r="K39" s="26"/>
    </row>
    <row r="40" ht="13.5" spans="1:11">
      <c r="A40" s="12">
        <v>38</v>
      </c>
      <c r="B40" s="13" t="s">
        <v>152</v>
      </c>
      <c r="C40" s="14" t="s">
        <v>180</v>
      </c>
      <c r="D40" s="15" t="s">
        <v>142</v>
      </c>
      <c r="E40" s="16" t="s">
        <v>25</v>
      </c>
      <c r="F40" s="17">
        <v>355</v>
      </c>
      <c r="G40" s="18">
        <v>11.6712328767123</v>
      </c>
      <c r="H40" s="19">
        <v>1</v>
      </c>
      <c r="I40" s="18">
        <v>11.67</v>
      </c>
      <c r="J40" s="23">
        <v>7150.39</v>
      </c>
      <c r="K40" s="26"/>
    </row>
    <row r="41" ht="13.5" spans="1:11">
      <c r="A41" s="12">
        <v>39</v>
      </c>
      <c r="B41" s="13" t="s">
        <v>152</v>
      </c>
      <c r="C41" s="14" t="s">
        <v>181</v>
      </c>
      <c r="D41" s="15" t="s">
        <v>142</v>
      </c>
      <c r="E41" s="16" t="s">
        <v>25</v>
      </c>
      <c r="F41" s="17">
        <v>335</v>
      </c>
      <c r="G41" s="18">
        <v>11.013698630137</v>
      </c>
      <c r="H41" s="19">
        <v>1.3</v>
      </c>
      <c r="I41" s="18">
        <v>14.32</v>
      </c>
      <c r="J41" s="23">
        <v>8774.09</v>
      </c>
      <c r="K41" s="26"/>
    </row>
    <row r="42" ht="13.5" spans="1:11">
      <c r="A42" s="12">
        <v>40</v>
      </c>
      <c r="B42" s="13" t="s">
        <v>152</v>
      </c>
      <c r="C42" s="14" t="s">
        <v>182</v>
      </c>
      <c r="D42" s="15" t="s">
        <v>142</v>
      </c>
      <c r="E42" s="16" t="s">
        <v>25</v>
      </c>
      <c r="F42" s="17">
        <v>334</v>
      </c>
      <c r="G42" s="18">
        <v>10.9808219178082</v>
      </c>
      <c r="H42" s="19">
        <v>1.3</v>
      </c>
      <c r="I42" s="18">
        <v>14.27</v>
      </c>
      <c r="J42" s="23">
        <v>8743.46</v>
      </c>
      <c r="K42" s="26"/>
    </row>
    <row r="43" ht="13.5" spans="1:11">
      <c r="A43" s="12">
        <v>41</v>
      </c>
      <c r="B43" s="13" t="s">
        <v>152</v>
      </c>
      <c r="C43" s="14" t="s">
        <v>183</v>
      </c>
      <c r="D43" s="15" t="s">
        <v>142</v>
      </c>
      <c r="E43" s="16" t="s">
        <v>25</v>
      </c>
      <c r="F43" s="17">
        <v>362</v>
      </c>
      <c r="G43" s="18">
        <v>11.9013698630137</v>
      </c>
      <c r="H43" s="19">
        <v>1</v>
      </c>
      <c r="I43" s="18">
        <v>11.9</v>
      </c>
      <c r="J43" s="23">
        <v>7291.32</v>
      </c>
      <c r="K43" s="26"/>
    </row>
    <row r="44" ht="13.5" spans="1:11">
      <c r="A44" s="12">
        <v>42</v>
      </c>
      <c r="B44" s="13" t="s">
        <v>152</v>
      </c>
      <c r="C44" s="14" t="s">
        <v>184</v>
      </c>
      <c r="D44" s="15" t="s">
        <v>142</v>
      </c>
      <c r="E44" s="16" t="s">
        <v>25</v>
      </c>
      <c r="F44" s="17">
        <v>362</v>
      </c>
      <c r="G44" s="18">
        <v>11.9013698630137</v>
      </c>
      <c r="H44" s="19">
        <v>1</v>
      </c>
      <c r="I44" s="18">
        <v>11.9</v>
      </c>
      <c r="J44" s="23">
        <v>7291.32</v>
      </c>
      <c r="K44" s="26"/>
    </row>
    <row r="45" ht="13.5" spans="1:11">
      <c r="A45" s="12">
        <v>43</v>
      </c>
      <c r="B45" s="13" t="s">
        <v>152</v>
      </c>
      <c r="C45" s="14" t="s">
        <v>185</v>
      </c>
      <c r="D45" s="15" t="s">
        <v>142</v>
      </c>
      <c r="E45" s="16" t="s">
        <v>25</v>
      </c>
      <c r="F45" s="17">
        <v>305</v>
      </c>
      <c r="G45" s="18">
        <v>10.027397260274</v>
      </c>
      <c r="H45" s="19">
        <v>1</v>
      </c>
      <c r="I45" s="18">
        <v>10.03</v>
      </c>
      <c r="J45" s="23">
        <v>6145.54</v>
      </c>
      <c r="K45" s="26"/>
    </row>
    <row r="46" ht="13.5" spans="1:11">
      <c r="A46" s="12">
        <v>44</v>
      </c>
      <c r="B46" s="13" t="s">
        <v>152</v>
      </c>
      <c r="C46" s="14" t="s">
        <v>186</v>
      </c>
      <c r="D46" s="15" t="s">
        <v>142</v>
      </c>
      <c r="E46" s="16" t="s">
        <v>25</v>
      </c>
      <c r="F46" s="17">
        <v>316</v>
      </c>
      <c r="G46" s="18">
        <v>10.3890410958904</v>
      </c>
      <c r="H46" s="19">
        <v>1</v>
      </c>
      <c r="I46" s="18">
        <v>10.39</v>
      </c>
      <c r="J46" s="23">
        <v>6366.12</v>
      </c>
      <c r="K46" s="26"/>
    </row>
    <row r="47" ht="13.5" spans="1:11">
      <c r="A47" s="12">
        <v>45</v>
      </c>
      <c r="B47" s="13" t="s">
        <v>152</v>
      </c>
      <c r="C47" s="14" t="s">
        <v>187</v>
      </c>
      <c r="D47" s="15" t="s">
        <v>142</v>
      </c>
      <c r="E47" s="16" t="s">
        <v>25</v>
      </c>
      <c r="F47" s="17">
        <v>339</v>
      </c>
      <c r="G47" s="18">
        <v>11.1452054794521</v>
      </c>
      <c r="H47" s="19">
        <v>1.3</v>
      </c>
      <c r="I47" s="18">
        <v>14.49</v>
      </c>
      <c r="J47" s="23">
        <v>8878.25</v>
      </c>
      <c r="K47" s="26"/>
    </row>
    <row r="48" ht="13.5" spans="1:11">
      <c r="A48" s="12">
        <v>46</v>
      </c>
      <c r="B48" s="13" t="s">
        <v>152</v>
      </c>
      <c r="C48" s="14" t="s">
        <v>188</v>
      </c>
      <c r="D48" s="15" t="s">
        <v>142</v>
      </c>
      <c r="E48" s="16" t="s">
        <v>25</v>
      </c>
      <c r="F48" s="17">
        <v>312</v>
      </c>
      <c r="G48" s="18">
        <v>10.2575342465753</v>
      </c>
      <c r="H48" s="19">
        <v>1</v>
      </c>
      <c r="I48" s="18">
        <v>10.26</v>
      </c>
      <c r="J48" s="23">
        <v>6286.46</v>
      </c>
      <c r="K48" s="26"/>
    </row>
    <row r="49" ht="13.5" spans="1:11">
      <c r="A49" s="12">
        <v>47</v>
      </c>
      <c r="B49" s="13" t="s">
        <v>152</v>
      </c>
      <c r="C49" s="14" t="s">
        <v>189</v>
      </c>
      <c r="D49" s="15" t="s">
        <v>142</v>
      </c>
      <c r="E49" s="16" t="s">
        <v>25</v>
      </c>
      <c r="F49" s="17">
        <v>359</v>
      </c>
      <c r="G49" s="18">
        <v>11.8027397260274</v>
      </c>
      <c r="H49" s="19">
        <v>1</v>
      </c>
      <c r="I49" s="18">
        <v>11.8</v>
      </c>
      <c r="J49" s="23">
        <v>7230.05</v>
      </c>
      <c r="K49" s="26"/>
    </row>
    <row r="50" ht="13.5" spans="1:11">
      <c r="A50" s="12">
        <v>48</v>
      </c>
      <c r="B50" s="13" t="s">
        <v>152</v>
      </c>
      <c r="C50" s="14" t="s">
        <v>190</v>
      </c>
      <c r="D50" s="15" t="s">
        <v>142</v>
      </c>
      <c r="E50" s="16" t="s">
        <v>25</v>
      </c>
      <c r="F50" s="17">
        <v>325</v>
      </c>
      <c r="G50" s="18">
        <v>10.6849315068493</v>
      </c>
      <c r="H50" s="19">
        <v>1</v>
      </c>
      <c r="I50" s="18">
        <v>10.68</v>
      </c>
      <c r="J50" s="23">
        <v>6543.81</v>
      </c>
      <c r="K50" s="26"/>
    </row>
    <row r="51" ht="13.5" spans="1:11">
      <c r="A51" s="12">
        <v>49</v>
      </c>
      <c r="B51" s="13" t="s">
        <v>152</v>
      </c>
      <c r="C51" s="14" t="s">
        <v>191</v>
      </c>
      <c r="D51" s="15" t="s">
        <v>142</v>
      </c>
      <c r="E51" s="16" t="s">
        <v>25</v>
      </c>
      <c r="F51" s="17">
        <v>358</v>
      </c>
      <c r="G51" s="18">
        <v>11.7698630136986</v>
      </c>
      <c r="H51" s="19">
        <v>1</v>
      </c>
      <c r="I51" s="18">
        <v>11.77</v>
      </c>
      <c r="J51" s="23">
        <v>7211.67</v>
      </c>
      <c r="K51" s="26"/>
    </row>
    <row r="52" ht="13.5" spans="1:11">
      <c r="A52" s="12">
        <v>50</v>
      </c>
      <c r="B52" s="13" t="s">
        <v>152</v>
      </c>
      <c r="C52" s="14" t="s">
        <v>192</v>
      </c>
      <c r="D52" s="15" t="s">
        <v>142</v>
      </c>
      <c r="E52" s="16" t="s">
        <v>25</v>
      </c>
      <c r="F52" s="17">
        <v>357</v>
      </c>
      <c r="G52" s="18">
        <v>11.7369863013699</v>
      </c>
      <c r="H52" s="19">
        <v>1</v>
      </c>
      <c r="I52" s="18">
        <v>11.74</v>
      </c>
      <c r="J52" s="23">
        <v>7193.28</v>
      </c>
      <c r="K52" s="26"/>
    </row>
    <row r="53" ht="13.5" spans="1:11">
      <c r="A53" s="12">
        <v>51</v>
      </c>
      <c r="B53" s="13" t="s">
        <v>152</v>
      </c>
      <c r="C53" s="14" t="s">
        <v>193</v>
      </c>
      <c r="D53" s="15" t="s">
        <v>142</v>
      </c>
      <c r="E53" s="16" t="s">
        <v>25</v>
      </c>
      <c r="F53" s="17">
        <v>294</v>
      </c>
      <c r="G53" s="18">
        <v>9.66575342465753</v>
      </c>
      <c r="H53" s="19">
        <v>1</v>
      </c>
      <c r="I53" s="18">
        <v>9.67</v>
      </c>
      <c r="J53" s="23">
        <v>5924.96</v>
      </c>
      <c r="K53" s="26"/>
    </row>
    <row r="54" ht="13.5" spans="1:11">
      <c r="A54" s="12">
        <v>52</v>
      </c>
      <c r="B54" s="13" t="s">
        <v>152</v>
      </c>
      <c r="C54" s="14" t="s">
        <v>194</v>
      </c>
      <c r="D54" s="15" t="s">
        <v>142</v>
      </c>
      <c r="E54" s="16" t="s">
        <v>25</v>
      </c>
      <c r="F54" s="17">
        <v>361</v>
      </c>
      <c r="G54" s="18">
        <v>11.8684931506849</v>
      </c>
      <c r="H54" s="19">
        <v>1</v>
      </c>
      <c r="I54" s="18">
        <v>11.87</v>
      </c>
      <c r="J54" s="23">
        <v>7272.94</v>
      </c>
      <c r="K54" s="26"/>
    </row>
    <row r="55" ht="13.5" spans="1:11">
      <c r="A55" s="12">
        <v>53</v>
      </c>
      <c r="B55" s="13" t="s">
        <v>152</v>
      </c>
      <c r="C55" s="14" t="s">
        <v>195</v>
      </c>
      <c r="D55" s="15" t="s">
        <v>142</v>
      </c>
      <c r="E55" s="16" t="s">
        <v>25</v>
      </c>
      <c r="F55" s="17">
        <v>295</v>
      </c>
      <c r="G55" s="18">
        <v>9.6986301369863</v>
      </c>
      <c r="H55" s="19">
        <v>1</v>
      </c>
      <c r="I55" s="18">
        <v>9.7</v>
      </c>
      <c r="J55" s="23">
        <v>5943.34</v>
      </c>
      <c r="K55" s="26"/>
    </row>
    <row r="56" ht="13.5" spans="1:11">
      <c r="A56" s="12">
        <v>54</v>
      </c>
      <c r="B56" s="13" t="s">
        <v>152</v>
      </c>
      <c r="C56" s="14" t="s">
        <v>196</v>
      </c>
      <c r="D56" s="15" t="s">
        <v>142</v>
      </c>
      <c r="E56" s="16" t="s">
        <v>25</v>
      </c>
      <c r="F56" s="17">
        <v>321</v>
      </c>
      <c r="G56" s="18">
        <v>10.5534246575342</v>
      </c>
      <c r="H56" s="19">
        <v>1.3</v>
      </c>
      <c r="I56" s="18">
        <v>13.72</v>
      </c>
      <c r="J56" s="23">
        <v>8406.46</v>
      </c>
      <c r="K56" s="26"/>
    </row>
    <row r="57" ht="13.5" spans="1:11">
      <c r="A57" s="12">
        <v>55</v>
      </c>
      <c r="B57" s="13" t="s">
        <v>152</v>
      </c>
      <c r="C57" s="14" t="s">
        <v>197</v>
      </c>
      <c r="D57" s="15" t="s">
        <v>142</v>
      </c>
      <c r="E57" s="16" t="s">
        <v>25</v>
      </c>
      <c r="F57" s="17">
        <v>337</v>
      </c>
      <c r="G57" s="18">
        <v>11.0794520547945</v>
      </c>
      <c r="H57" s="19">
        <v>1</v>
      </c>
      <c r="I57" s="18">
        <v>11.08</v>
      </c>
      <c r="J57" s="23">
        <v>6788.89</v>
      </c>
      <c r="K57" s="26"/>
    </row>
    <row r="58" ht="13.5" spans="1:11">
      <c r="A58" s="12">
        <v>56</v>
      </c>
      <c r="B58" s="13" t="s">
        <v>152</v>
      </c>
      <c r="C58" s="14" t="s">
        <v>198</v>
      </c>
      <c r="D58" s="15" t="s">
        <v>142</v>
      </c>
      <c r="E58" s="16" t="s">
        <v>25</v>
      </c>
      <c r="F58" s="17">
        <v>310</v>
      </c>
      <c r="G58" s="18">
        <v>10.1917808219178</v>
      </c>
      <c r="H58" s="19">
        <v>1</v>
      </c>
      <c r="I58" s="18">
        <v>10.19</v>
      </c>
      <c r="J58" s="23">
        <v>6243.57</v>
      </c>
      <c r="K58" s="26"/>
    </row>
    <row r="59" ht="13.5" spans="1:11">
      <c r="A59" s="12">
        <v>57</v>
      </c>
      <c r="B59" s="13" t="s">
        <v>152</v>
      </c>
      <c r="C59" s="14" t="s">
        <v>199</v>
      </c>
      <c r="D59" s="15" t="s">
        <v>142</v>
      </c>
      <c r="E59" s="16" t="s">
        <v>25</v>
      </c>
      <c r="F59" s="17">
        <v>343</v>
      </c>
      <c r="G59" s="18">
        <v>11.2767123287671</v>
      </c>
      <c r="H59" s="19">
        <v>1</v>
      </c>
      <c r="I59" s="18">
        <v>11.28</v>
      </c>
      <c r="J59" s="23">
        <v>6911.43</v>
      </c>
      <c r="K59" s="26"/>
    </row>
    <row r="60" ht="13.5" spans="1:11">
      <c r="A60" s="12">
        <v>58</v>
      </c>
      <c r="B60" s="13" t="s">
        <v>152</v>
      </c>
      <c r="C60" s="14" t="s">
        <v>200</v>
      </c>
      <c r="D60" s="15" t="s">
        <v>142</v>
      </c>
      <c r="E60" s="16" t="s">
        <v>25</v>
      </c>
      <c r="F60" s="17">
        <v>306</v>
      </c>
      <c r="G60" s="18">
        <v>10.0602739726027</v>
      </c>
      <c r="H60" s="19">
        <v>1</v>
      </c>
      <c r="I60" s="18">
        <v>10.06</v>
      </c>
      <c r="J60" s="23">
        <v>6163.92</v>
      </c>
      <c r="K60" s="26"/>
    </row>
    <row r="61" ht="13.5" spans="1:11">
      <c r="A61" s="12">
        <v>59</v>
      </c>
      <c r="B61" s="13" t="s">
        <v>152</v>
      </c>
      <c r="C61" s="14" t="s">
        <v>201</v>
      </c>
      <c r="D61" s="15" t="s">
        <v>142</v>
      </c>
      <c r="E61" s="16" t="s">
        <v>25</v>
      </c>
      <c r="F61" s="17">
        <v>336</v>
      </c>
      <c r="G61" s="18">
        <v>11.0465753424658</v>
      </c>
      <c r="H61" s="19">
        <v>1</v>
      </c>
      <c r="I61" s="18">
        <v>11.05</v>
      </c>
      <c r="J61" s="23">
        <v>6770.51</v>
      </c>
      <c r="K61" s="26"/>
    </row>
    <row r="62" ht="13.5" spans="1:11">
      <c r="A62" s="12">
        <v>60</v>
      </c>
      <c r="B62" s="13" t="s">
        <v>152</v>
      </c>
      <c r="C62" s="14" t="s">
        <v>202</v>
      </c>
      <c r="D62" s="15" t="s">
        <v>142</v>
      </c>
      <c r="E62" s="16" t="s">
        <v>25</v>
      </c>
      <c r="F62" s="17">
        <v>347</v>
      </c>
      <c r="G62" s="18">
        <v>11.4082191780822</v>
      </c>
      <c r="H62" s="19">
        <v>1</v>
      </c>
      <c r="I62" s="18">
        <v>11.41</v>
      </c>
      <c r="J62" s="23">
        <v>6991.09</v>
      </c>
      <c r="K62" s="26"/>
    </row>
    <row r="63" ht="13.5" spans="1:11">
      <c r="A63" s="12">
        <v>61</v>
      </c>
      <c r="B63" s="13" t="s">
        <v>152</v>
      </c>
      <c r="C63" s="14" t="s">
        <v>203</v>
      </c>
      <c r="D63" s="15" t="s">
        <v>142</v>
      </c>
      <c r="E63" s="16" t="s">
        <v>25</v>
      </c>
      <c r="F63" s="17">
        <v>342</v>
      </c>
      <c r="G63" s="18">
        <v>11.2438356164384</v>
      </c>
      <c r="H63" s="19">
        <v>1</v>
      </c>
      <c r="I63" s="18">
        <v>11.24</v>
      </c>
      <c r="J63" s="23">
        <v>6886.93</v>
      </c>
      <c r="K63" s="26"/>
    </row>
    <row r="64" ht="13.5" spans="1:11">
      <c r="A64" s="12">
        <v>62</v>
      </c>
      <c r="B64" s="13" t="s">
        <v>152</v>
      </c>
      <c r="C64" s="14" t="s">
        <v>204</v>
      </c>
      <c r="D64" s="15" t="s">
        <v>142</v>
      </c>
      <c r="E64" s="16" t="s">
        <v>25</v>
      </c>
      <c r="F64" s="17">
        <v>353</v>
      </c>
      <c r="G64" s="18">
        <v>11.6054794520548</v>
      </c>
      <c r="H64" s="19">
        <v>1</v>
      </c>
      <c r="I64" s="18">
        <v>11.61</v>
      </c>
      <c r="J64" s="23">
        <v>7113.63</v>
      </c>
      <c r="K64" s="26"/>
    </row>
    <row r="65" ht="13.5" spans="1:11">
      <c r="A65" s="12">
        <v>63</v>
      </c>
      <c r="B65" s="13" t="s">
        <v>152</v>
      </c>
      <c r="C65" s="14" t="s">
        <v>205</v>
      </c>
      <c r="D65" s="15" t="s">
        <v>142</v>
      </c>
      <c r="E65" s="16" t="s">
        <v>25</v>
      </c>
      <c r="F65" s="17">
        <v>341</v>
      </c>
      <c r="G65" s="18">
        <v>11.2109589041096</v>
      </c>
      <c r="H65" s="19">
        <v>1</v>
      </c>
      <c r="I65" s="18">
        <v>11.21</v>
      </c>
      <c r="J65" s="23">
        <v>6868.54</v>
      </c>
      <c r="K65" s="26"/>
    </row>
    <row r="66" ht="13.5" spans="1:11">
      <c r="A66" s="12">
        <v>64</v>
      </c>
      <c r="B66" s="13" t="s">
        <v>152</v>
      </c>
      <c r="C66" s="14" t="s">
        <v>206</v>
      </c>
      <c r="D66" s="15" t="s">
        <v>142</v>
      </c>
      <c r="E66" s="16" t="s">
        <v>25</v>
      </c>
      <c r="F66" s="17">
        <v>338</v>
      </c>
      <c r="G66" s="18">
        <v>11.1123287671233</v>
      </c>
      <c r="H66" s="19">
        <v>1</v>
      </c>
      <c r="I66" s="18">
        <v>11.11</v>
      </c>
      <c r="J66" s="23">
        <v>6807.27</v>
      </c>
      <c r="K66" s="26"/>
    </row>
    <row r="67" ht="13.5" spans="1:11">
      <c r="A67" s="12">
        <v>65</v>
      </c>
      <c r="B67" s="13" t="s">
        <v>152</v>
      </c>
      <c r="C67" s="14" t="s">
        <v>207</v>
      </c>
      <c r="D67" s="15" t="s">
        <v>142</v>
      </c>
      <c r="E67" s="16" t="s">
        <v>25</v>
      </c>
      <c r="F67" s="17">
        <v>355</v>
      </c>
      <c r="G67" s="18">
        <v>11.6712328767123</v>
      </c>
      <c r="H67" s="19">
        <v>1</v>
      </c>
      <c r="I67" s="18">
        <v>11.67</v>
      </c>
      <c r="J67" s="23">
        <v>7150.39</v>
      </c>
      <c r="K67" s="26"/>
    </row>
    <row r="68" ht="13.5" spans="1:11">
      <c r="A68" s="12">
        <v>66</v>
      </c>
      <c r="B68" s="13" t="s">
        <v>152</v>
      </c>
      <c r="C68" s="14" t="s">
        <v>208</v>
      </c>
      <c r="D68" s="15" t="s">
        <v>142</v>
      </c>
      <c r="E68" s="16" t="s">
        <v>25</v>
      </c>
      <c r="F68" s="17">
        <v>332</v>
      </c>
      <c r="G68" s="18">
        <v>10.9150684931507</v>
      </c>
      <c r="H68" s="19">
        <v>1</v>
      </c>
      <c r="I68" s="18">
        <v>10.92</v>
      </c>
      <c r="J68" s="23">
        <v>6690.86</v>
      </c>
      <c r="K68" s="26"/>
    </row>
    <row r="69" ht="13.5" spans="1:11">
      <c r="A69" s="12">
        <v>67</v>
      </c>
      <c r="B69" s="13" t="s">
        <v>152</v>
      </c>
      <c r="C69" s="14" t="s">
        <v>209</v>
      </c>
      <c r="D69" s="15" t="s">
        <v>142</v>
      </c>
      <c r="E69" s="16" t="s">
        <v>25</v>
      </c>
      <c r="F69" s="17">
        <v>330</v>
      </c>
      <c r="G69" s="18">
        <v>10.8493150684931</v>
      </c>
      <c r="H69" s="19">
        <v>1</v>
      </c>
      <c r="I69" s="18">
        <v>10.85</v>
      </c>
      <c r="J69" s="23">
        <v>6647.97</v>
      </c>
      <c r="K69" s="26"/>
    </row>
    <row r="70" ht="13.5" spans="1:11">
      <c r="A70" s="12">
        <v>68</v>
      </c>
      <c r="B70" s="13" t="s">
        <v>152</v>
      </c>
      <c r="C70" s="14" t="s">
        <v>210</v>
      </c>
      <c r="D70" s="15" t="s">
        <v>142</v>
      </c>
      <c r="E70" s="16" t="s">
        <v>25</v>
      </c>
      <c r="F70" s="17">
        <v>359</v>
      </c>
      <c r="G70" s="18">
        <v>11.8027397260274</v>
      </c>
      <c r="H70" s="19">
        <v>1</v>
      </c>
      <c r="I70" s="18">
        <v>11.8</v>
      </c>
      <c r="J70" s="23">
        <v>7230.05</v>
      </c>
      <c r="K70" s="26"/>
    </row>
    <row r="71" ht="13.5" spans="1:11">
      <c r="A71" s="12">
        <v>69</v>
      </c>
      <c r="B71" s="13" t="s">
        <v>152</v>
      </c>
      <c r="C71" s="14" t="s">
        <v>211</v>
      </c>
      <c r="D71" s="15" t="s">
        <v>142</v>
      </c>
      <c r="E71" s="16" t="s">
        <v>25</v>
      </c>
      <c r="F71" s="17">
        <v>50</v>
      </c>
      <c r="G71" s="18">
        <v>1.64383561643836</v>
      </c>
      <c r="H71" s="19">
        <v>1</v>
      </c>
      <c r="I71" s="18">
        <v>1.64</v>
      </c>
      <c r="J71" s="23">
        <v>1004.85</v>
      </c>
      <c r="K71" s="26"/>
    </row>
    <row r="72" ht="13.5" spans="1:11">
      <c r="A72" s="12">
        <v>70</v>
      </c>
      <c r="B72" s="13" t="s">
        <v>152</v>
      </c>
      <c r="C72" s="14" t="s">
        <v>212</v>
      </c>
      <c r="D72" s="15" t="s">
        <v>142</v>
      </c>
      <c r="E72" s="16" t="s">
        <v>25</v>
      </c>
      <c r="F72" s="17">
        <v>354</v>
      </c>
      <c r="G72" s="18">
        <v>11.6383561643836</v>
      </c>
      <c r="H72" s="19">
        <v>1</v>
      </c>
      <c r="I72" s="18">
        <v>11.64</v>
      </c>
      <c r="J72" s="23">
        <v>7132.01</v>
      </c>
      <c r="K72" s="26"/>
    </row>
    <row r="73" ht="13.5" spans="1:11">
      <c r="A73" s="12">
        <v>71</v>
      </c>
      <c r="B73" s="13" t="s">
        <v>152</v>
      </c>
      <c r="C73" s="14" t="s">
        <v>213</v>
      </c>
      <c r="D73" s="15" t="s">
        <v>142</v>
      </c>
      <c r="E73" s="16" t="s">
        <v>25</v>
      </c>
      <c r="F73" s="17">
        <v>335</v>
      </c>
      <c r="G73" s="18">
        <v>11.013698630137</v>
      </c>
      <c r="H73" s="19">
        <v>1</v>
      </c>
      <c r="I73" s="18">
        <v>11.01</v>
      </c>
      <c r="J73" s="23">
        <v>6746</v>
      </c>
      <c r="K73" s="26"/>
    </row>
    <row r="74" ht="13.5" spans="1:11">
      <c r="A74" s="12">
        <v>72</v>
      </c>
      <c r="B74" s="13" t="s">
        <v>152</v>
      </c>
      <c r="C74" s="14" t="s">
        <v>214</v>
      </c>
      <c r="D74" s="15" t="s">
        <v>142</v>
      </c>
      <c r="E74" s="27" t="s">
        <v>55</v>
      </c>
      <c r="F74" s="17">
        <v>0</v>
      </c>
      <c r="G74" s="18">
        <v>0</v>
      </c>
      <c r="H74" s="19">
        <v>1</v>
      </c>
      <c r="I74" s="18">
        <v>0</v>
      </c>
      <c r="J74" s="23">
        <v>0</v>
      </c>
      <c r="K74" s="26"/>
    </row>
    <row r="75" ht="13.5" spans="1:11">
      <c r="A75" s="12">
        <v>73</v>
      </c>
      <c r="B75" s="13" t="s">
        <v>152</v>
      </c>
      <c r="C75" s="14" t="s">
        <v>215</v>
      </c>
      <c r="D75" s="15" t="s">
        <v>142</v>
      </c>
      <c r="E75" s="16" t="s">
        <v>25</v>
      </c>
      <c r="F75" s="17">
        <v>339</v>
      </c>
      <c r="G75" s="18">
        <v>11.1452054794521</v>
      </c>
      <c r="H75" s="19">
        <v>1</v>
      </c>
      <c r="I75" s="18">
        <v>11.14</v>
      </c>
      <c r="J75" s="23">
        <v>6825.65</v>
      </c>
      <c r="K75" s="26"/>
    </row>
    <row r="76" ht="13.5" spans="1:11">
      <c r="A76" s="12">
        <v>74</v>
      </c>
      <c r="B76" s="13" t="s">
        <v>152</v>
      </c>
      <c r="C76" s="14" t="s">
        <v>216</v>
      </c>
      <c r="D76" s="15" t="s">
        <v>142</v>
      </c>
      <c r="E76" s="27" t="s">
        <v>55</v>
      </c>
      <c r="F76" s="17">
        <v>0</v>
      </c>
      <c r="G76" s="18">
        <v>0</v>
      </c>
      <c r="H76" s="19">
        <v>1</v>
      </c>
      <c r="I76" s="18">
        <v>0</v>
      </c>
      <c r="J76" s="23">
        <v>0</v>
      </c>
      <c r="K76" s="26"/>
    </row>
    <row r="77" ht="13.5" spans="1:11">
      <c r="A77" s="12">
        <v>75</v>
      </c>
      <c r="B77" s="13" t="s">
        <v>152</v>
      </c>
      <c r="C77" s="14" t="s">
        <v>217</v>
      </c>
      <c r="D77" s="15" t="s">
        <v>142</v>
      </c>
      <c r="E77" s="16" t="s">
        <v>25</v>
      </c>
      <c r="F77" s="17">
        <v>345</v>
      </c>
      <c r="G77" s="18">
        <v>11.3424657534247</v>
      </c>
      <c r="H77" s="19">
        <v>1</v>
      </c>
      <c r="I77" s="18">
        <v>11.34</v>
      </c>
      <c r="J77" s="23">
        <v>6948.2</v>
      </c>
      <c r="K77" s="26"/>
    </row>
    <row r="78" ht="13.5" spans="1:11">
      <c r="A78" s="12">
        <v>76</v>
      </c>
      <c r="B78" s="13" t="s">
        <v>152</v>
      </c>
      <c r="C78" s="14" t="s">
        <v>218</v>
      </c>
      <c r="D78" s="15" t="s">
        <v>142</v>
      </c>
      <c r="E78" s="16" t="s">
        <v>25</v>
      </c>
      <c r="F78" s="17">
        <v>330</v>
      </c>
      <c r="G78" s="18">
        <v>10.8493150684931</v>
      </c>
      <c r="H78" s="19">
        <v>1</v>
      </c>
      <c r="I78" s="18">
        <v>10.85</v>
      </c>
      <c r="J78" s="23">
        <v>6647.97</v>
      </c>
      <c r="K78" s="26"/>
    </row>
    <row r="79" ht="13.5" spans="1:11">
      <c r="A79" s="12">
        <v>77</v>
      </c>
      <c r="B79" s="13" t="s">
        <v>152</v>
      </c>
      <c r="C79" s="14" t="s">
        <v>219</v>
      </c>
      <c r="D79" s="15" t="s">
        <v>142</v>
      </c>
      <c r="E79" s="16" t="s">
        <v>25</v>
      </c>
      <c r="F79" s="17">
        <v>338</v>
      </c>
      <c r="G79" s="18">
        <v>11.1123287671233</v>
      </c>
      <c r="H79" s="19">
        <v>1</v>
      </c>
      <c r="I79" s="18">
        <v>11.11</v>
      </c>
      <c r="J79" s="23">
        <v>6807.27</v>
      </c>
      <c r="K79" s="26"/>
    </row>
    <row r="80" ht="13.5" spans="1:11">
      <c r="A80" s="12">
        <v>78</v>
      </c>
      <c r="B80" s="13" t="s">
        <v>152</v>
      </c>
      <c r="C80" s="14" t="s">
        <v>220</v>
      </c>
      <c r="D80" s="15" t="s">
        <v>142</v>
      </c>
      <c r="E80" s="16" t="s">
        <v>25</v>
      </c>
      <c r="F80" s="17">
        <v>323</v>
      </c>
      <c r="G80" s="18">
        <v>10.6191780821918</v>
      </c>
      <c r="H80" s="19">
        <v>1</v>
      </c>
      <c r="I80" s="18">
        <v>10.62</v>
      </c>
      <c r="J80" s="23">
        <v>6507.04</v>
      </c>
      <c r="K80" s="26"/>
    </row>
    <row r="81" ht="13.5" spans="1:11">
      <c r="A81" s="12">
        <v>79</v>
      </c>
      <c r="B81" s="13" t="s">
        <v>152</v>
      </c>
      <c r="C81" s="14" t="s">
        <v>221</v>
      </c>
      <c r="D81" s="15" t="s">
        <v>142</v>
      </c>
      <c r="E81" s="16" t="s">
        <v>25</v>
      </c>
      <c r="F81" s="17">
        <v>330</v>
      </c>
      <c r="G81" s="18">
        <v>10.8493150684931</v>
      </c>
      <c r="H81" s="19">
        <v>1</v>
      </c>
      <c r="I81" s="18">
        <v>10.85</v>
      </c>
      <c r="J81" s="23">
        <v>6647.97</v>
      </c>
      <c r="K81" s="26"/>
    </row>
    <row r="82" ht="13.5" spans="1:11">
      <c r="A82" s="12">
        <v>80</v>
      </c>
      <c r="B82" s="13" t="s">
        <v>152</v>
      </c>
      <c r="C82" s="14" t="s">
        <v>222</v>
      </c>
      <c r="D82" s="15" t="s">
        <v>142</v>
      </c>
      <c r="E82" s="16" t="s">
        <v>25</v>
      </c>
      <c r="F82" s="17">
        <v>347</v>
      </c>
      <c r="G82" s="18">
        <v>11.4082191780822</v>
      </c>
      <c r="H82" s="19">
        <v>1</v>
      </c>
      <c r="I82" s="18">
        <v>11.41</v>
      </c>
      <c r="J82" s="23">
        <v>6991.09</v>
      </c>
      <c r="K82" s="26"/>
    </row>
    <row r="83" ht="13.5" spans="1:11">
      <c r="A83" s="12">
        <v>81</v>
      </c>
      <c r="B83" s="13" t="s">
        <v>152</v>
      </c>
      <c r="C83" s="14" t="s">
        <v>223</v>
      </c>
      <c r="D83" s="15" t="s">
        <v>142</v>
      </c>
      <c r="E83" s="16" t="s">
        <v>25</v>
      </c>
      <c r="F83" s="17">
        <v>307</v>
      </c>
      <c r="G83" s="18">
        <v>10.0931506849315</v>
      </c>
      <c r="H83" s="19">
        <v>1</v>
      </c>
      <c r="I83" s="18">
        <v>10.09</v>
      </c>
      <c r="J83" s="23">
        <v>6182.3</v>
      </c>
      <c r="K83" s="26"/>
    </row>
    <row r="84" ht="13.5" spans="1:11">
      <c r="A84" s="12">
        <v>82</v>
      </c>
      <c r="B84" s="13" t="s">
        <v>152</v>
      </c>
      <c r="C84" s="14" t="s">
        <v>224</v>
      </c>
      <c r="D84" s="15" t="s">
        <v>142</v>
      </c>
      <c r="E84" s="16" t="s">
        <v>25</v>
      </c>
      <c r="F84" s="17">
        <v>347</v>
      </c>
      <c r="G84" s="18">
        <v>11.4082191780822</v>
      </c>
      <c r="H84" s="19">
        <v>1</v>
      </c>
      <c r="I84" s="18">
        <v>11.41</v>
      </c>
      <c r="J84" s="23">
        <v>6991.09</v>
      </c>
      <c r="K84" s="26"/>
    </row>
    <row r="85" ht="13.5" spans="1:11">
      <c r="A85" s="12">
        <v>83</v>
      </c>
      <c r="B85" s="13" t="s">
        <v>152</v>
      </c>
      <c r="C85" s="14" t="s">
        <v>225</v>
      </c>
      <c r="D85" s="15" t="s">
        <v>142</v>
      </c>
      <c r="E85" s="16" t="s">
        <v>25</v>
      </c>
      <c r="F85" s="17">
        <v>304</v>
      </c>
      <c r="G85" s="18">
        <v>9.99452054794521</v>
      </c>
      <c r="H85" s="19">
        <v>1</v>
      </c>
      <c r="I85" s="18">
        <v>9.99</v>
      </c>
      <c r="J85" s="23">
        <v>6121.03</v>
      </c>
      <c r="K85" s="26"/>
    </row>
    <row r="86" ht="13.5" spans="1:11">
      <c r="A86" s="12">
        <v>84</v>
      </c>
      <c r="B86" s="13" t="s">
        <v>152</v>
      </c>
      <c r="C86" s="14" t="s">
        <v>226</v>
      </c>
      <c r="D86" s="15" t="s">
        <v>142</v>
      </c>
      <c r="E86" s="16" t="s">
        <v>25</v>
      </c>
      <c r="F86" s="17">
        <v>342</v>
      </c>
      <c r="G86" s="18">
        <v>11.2438356164384</v>
      </c>
      <c r="H86" s="19">
        <v>1</v>
      </c>
      <c r="I86" s="18">
        <v>11.24</v>
      </c>
      <c r="J86" s="23">
        <v>6886.93</v>
      </c>
      <c r="K86" s="26"/>
    </row>
    <row r="87" ht="13.5" spans="1:11">
      <c r="A87" s="12">
        <v>85</v>
      </c>
      <c r="B87" s="13" t="s">
        <v>152</v>
      </c>
      <c r="C87" s="14" t="s">
        <v>227</v>
      </c>
      <c r="D87" s="15" t="s">
        <v>142</v>
      </c>
      <c r="E87" s="16" t="s">
        <v>25</v>
      </c>
      <c r="F87" s="17">
        <v>291</v>
      </c>
      <c r="G87" s="18">
        <v>9.56712328767123</v>
      </c>
      <c r="H87" s="19">
        <v>1</v>
      </c>
      <c r="I87" s="18">
        <v>9.57</v>
      </c>
      <c r="J87" s="23">
        <v>5863.69</v>
      </c>
      <c r="K87" s="26"/>
    </row>
    <row r="88" ht="13.5" spans="1:11">
      <c r="A88" s="12">
        <v>86</v>
      </c>
      <c r="B88" s="13" t="s">
        <v>152</v>
      </c>
      <c r="C88" s="14" t="s">
        <v>228</v>
      </c>
      <c r="D88" s="15" t="s">
        <v>142</v>
      </c>
      <c r="E88" s="16" t="s">
        <v>25</v>
      </c>
      <c r="F88" s="17">
        <v>354</v>
      </c>
      <c r="G88" s="18">
        <v>11.6383561643836</v>
      </c>
      <c r="H88" s="19">
        <v>1</v>
      </c>
      <c r="I88" s="18">
        <v>11.64</v>
      </c>
      <c r="J88" s="23">
        <v>7132.01</v>
      </c>
      <c r="K88" s="26"/>
    </row>
    <row r="89" ht="13.5" spans="1:11">
      <c r="A89" s="12">
        <v>87</v>
      </c>
      <c r="B89" s="13" t="s">
        <v>152</v>
      </c>
      <c r="C89" s="14" t="s">
        <v>229</v>
      </c>
      <c r="D89" s="15" t="s">
        <v>142</v>
      </c>
      <c r="E89" s="16" t="s">
        <v>25</v>
      </c>
      <c r="F89" s="17">
        <v>302</v>
      </c>
      <c r="G89" s="18">
        <v>9.92876712328767</v>
      </c>
      <c r="H89" s="19">
        <v>1</v>
      </c>
      <c r="I89" s="18">
        <v>9.93</v>
      </c>
      <c r="J89" s="23">
        <v>6084.27</v>
      </c>
      <c r="K89" s="26"/>
    </row>
    <row r="90" ht="13.5" spans="1:11">
      <c r="A90" s="12">
        <v>88</v>
      </c>
      <c r="B90" s="13" t="s">
        <v>152</v>
      </c>
      <c r="C90" s="14" t="s">
        <v>230</v>
      </c>
      <c r="D90" s="15" t="s">
        <v>142</v>
      </c>
      <c r="E90" s="16" t="s">
        <v>25</v>
      </c>
      <c r="F90" s="17">
        <v>361</v>
      </c>
      <c r="G90" s="18">
        <v>11.8684931506849</v>
      </c>
      <c r="H90" s="19">
        <v>1</v>
      </c>
      <c r="I90" s="18">
        <v>11.87</v>
      </c>
      <c r="J90" s="23">
        <v>7272.94</v>
      </c>
      <c r="K90" s="26"/>
    </row>
    <row r="91" ht="13.5" spans="1:11">
      <c r="A91" s="12">
        <v>89</v>
      </c>
      <c r="B91" s="13" t="s">
        <v>152</v>
      </c>
      <c r="C91" s="14" t="s">
        <v>231</v>
      </c>
      <c r="D91" s="15" t="s">
        <v>142</v>
      </c>
      <c r="E91" s="16" t="s">
        <v>25</v>
      </c>
      <c r="F91" s="17">
        <v>361</v>
      </c>
      <c r="G91" s="18">
        <v>11.8684931506849</v>
      </c>
      <c r="H91" s="19">
        <v>1</v>
      </c>
      <c r="I91" s="18">
        <v>11.87</v>
      </c>
      <c r="J91" s="23">
        <v>7272.94</v>
      </c>
      <c r="K91" s="26"/>
    </row>
    <row r="92" ht="13.5" spans="1:11">
      <c r="A92" s="12">
        <v>90</v>
      </c>
      <c r="B92" s="13" t="s">
        <v>152</v>
      </c>
      <c r="C92" s="14" t="s">
        <v>232</v>
      </c>
      <c r="D92" s="15" t="s">
        <v>142</v>
      </c>
      <c r="E92" s="16" t="s">
        <v>25</v>
      </c>
      <c r="F92" s="17">
        <v>349</v>
      </c>
      <c r="G92" s="18">
        <v>11.4739726027397</v>
      </c>
      <c r="H92" s="19">
        <v>1</v>
      </c>
      <c r="I92" s="18">
        <v>11.47</v>
      </c>
      <c r="J92" s="23">
        <v>7027.85</v>
      </c>
      <c r="K92" s="26"/>
    </row>
    <row r="93" ht="13.5" spans="1:11">
      <c r="A93" s="12">
        <v>91</v>
      </c>
      <c r="B93" s="13" t="s">
        <v>152</v>
      </c>
      <c r="C93" s="14" t="s">
        <v>233</v>
      </c>
      <c r="D93" s="15" t="s">
        <v>142</v>
      </c>
      <c r="E93" s="16" t="s">
        <v>25</v>
      </c>
      <c r="F93" s="17">
        <v>357</v>
      </c>
      <c r="G93" s="18">
        <v>11.7369863013699</v>
      </c>
      <c r="H93" s="19">
        <v>1</v>
      </c>
      <c r="I93" s="18">
        <v>11.74</v>
      </c>
      <c r="J93" s="23">
        <v>7193.28</v>
      </c>
      <c r="K93" s="26"/>
    </row>
    <row r="94" ht="13.5" spans="1:11">
      <c r="A94" s="12">
        <v>92</v>
      </c>
      <c r="B94" s="13" t="s">
        <v>152</v>
      </c>
      <c r="C94" s="14" t="s">
        <v>234</v>
      </c>
      <c r="D94" s="15" t="s">
        <v>142</v>
      </c>
      <c r="E94" s="16" t="s">
        <v>25</v>
      </c>
      <c r="F94" s="17">
        <v>360</v>
      </c>
      <c r="G94" s="18">
        <v>11.8356164383562</v>
      </c>
      <c r="H94" s="19">
        <v>1</v>
      </c>
      <c r="I94" s="18">
        <v>11.84</v>
      </c>
      <c r="J94" s="23">
        <v>7254.56</v>
      </c>
      <c r="K94" s="26"/>
    </row>
    <row r="95" ht="13.5" spans="1:11">
      <c r="A95" s="12">
        <v>93</v>
      </c>
      <c r="B95" s="13" t="s">
        <v>152</v>
      </c>
      <c r="C95" s="14" t="s">
        <v>235</v>
      </c>
      <c r="D95" s="15" t="s">
        <v>142</v>
      </c>
      <c r="E95" s="16" t="s">
        <v>25</v>
      </c>
      <c r="F95" s="17">
        <v>358</v>
      </c>
      <c r="G95" s="18">
        <v>11.7698630136986</v>
      </c>
      <c r="H95" s="19">
        <v>1</v>
      </c>
      <c r="I95" s="18">
        <v>11.77</v>
      </c>
      <c r="J95" s="23">
        <v>7211.67</v>
      </c>
      <c r="K95" s="26"/>
    </row>
    <row r="96" ht="13.5" spans="1:11">
      <c r="A96" s="12">
        <v>94</v>
      </c>
      <c r="B96" s="13" t="s">
        <v>152</v>
      </c>
      <c r="C96" s="14" t="s">
        <v>236</v>
      </c>
      <c r="D96" s="15" t="s">
        <v>142</v>
      </c>
      <c r="E96" s="16" t="s">
        <v>25</v>
      </c>
      <c r="F96" s="17">
        <v>361</v>
      </c>
      <c r="G96" s="18">
        <v>11.8684931506849</v>
      </c>
      <c r="H96" s="19">
        <v>1</v>
      </c>
      <c r="I96" s="18">
        <v>11.87</v>
      </c>
      <c r="J96" s="23">
        <v>7272.94</v>
      </c>
      <c r="K96" s="26"/>
    </row>
    <row r="97" ht="13.5" spans="1:11">
      <c r="A97" s="12">
        <v>95</v>
      </c>
      <c r="B97" s="13" t="s">
        <v>152</v>
      </c>
      <c r="C97" s="14" t="s">
        <v>237</v>
      </c>
      <c r="D97" s="15" t="s">
        <v>142</v>
      </c>
      <c r="E97" s="16" t="s">
        <v>25</v>
      </c>
      <c r="F97" s="17">
        <v>361</v>
      </c>
      <c r="G97" s="18">
        <v>11.8684931506849</v>
      </c>
      <c r="H97" s="19">
        <v>1</v>
      </c>
      <c r="I97" s="18">
        <v>11.87</v>
      </c>
      <c r="J97" s="23">
        <v>7272.94</v>
      </c>
      <c r="K97" s="26"/>
    </row>
    <row r="98" ht="13.5" spans="1:11">
      <c r="A98" s="12">
        <v>96</v>
      </c>
      <c r="B98" s="13" t="s">
        <v>152</v>
      </c>
      <c r="C98" s="14" t="s">
        <v>238</v>
      </c>
      <c r="D98" s="15" t="s">
        <v>142</v>
      </c>
      <c r="E98" s="16" t="s">
        <v>25</v>
      </c>
      <c r="F98" s="17">
        <v>342</v>
      </c>
      <c r="G98" s="18">
        <v>11.2438356164384</v>
      </c>
      <c r="H98" s="19">
        <v>1</v>
      </c>
      <c r="I98" s="18">
        <v>11.24</v>
      </c>
      <c r="J98" s="23">
        <v>6886.93</v>
      </c>
      <c r="K98" s="26"/>
    </row>
    <row r="99" ht="13.5" spans="1:11">
      <c r="A99" s="12">
        <v>97</v>
      </c>
      <c r="B99" s="13" t="s">
        <v>152</v>
      </c>
      <c r="C99" s="14" t="s">
        <v>239</v>
      </c>
      <c r="D99" s="15" t="s">
        <v>142</v>
      </c>
      <c r="E99" s="16" t="s">
        <v>25</v>
      </c>
      <c r="F99" s="17">
        <v>358</v>
      </c>
      <c r="G99" s="18">
        <v>11.7698630136986</v>
      </c>
      <c r="H99" s="19">
        <v>1</v>
      </c>
      <c r="I99" s="18">
        <v>11.77</v>
      </c>
      <c r="J99" s="23">
        <v>7211.67</v>
      </c>
      <c r="K99" s="26"/>
    </row>
    <row r="100" ht="13.5" spans="1:11">
      <c r="A100" s="12">
        <v>98</v>
      </c>
      <c r="B100" s="13" t="s">
        <v>152</v>
      </c>
      <c r="C100" s="14" t="s">
        <v>240</v>
      </c>
      <c r="D100" s="15" t="s">
        <v>142</v>
      </c>
      <c r="E100" s="16" t="s">
        <v>25</v>
      </c>
      <c r="F100" s="17">
        <v>349</v>
      </c>
      <c r="G100" s="18">
        <v>11.4739726027397</v>
      </c>
      <c r="H100" s="19">
        <v>1</v>
      </c>
      <c r="I100" s="18">
        <v>11.47</v>
      </c>
      <c r="J100" s="23">
        <v>7027.85</v>
      </c>
      <c r="K100" s="26"/>
    </row>
    <row r="101" ht="13.5" spans="1:11">
      <c r="A101" s="12">
        <v>99</v>
      </c>
      <c r="B101" s="13" t="s">
        <v>152</v>
      </c>
      <c r="C101" s="14" t="s">
        <v>241</v>
      </c>
      <c r="D101" s="15" t="s">
        <v>142</v>
      </c>
      <c r="E101" s="16" t="s">
        <v>25</v>
      </c>
      <c r="F101" s="17">
        <v>362</v>
      </c>
      <c r="G101" s="18">
        <v>11.9013698630137</v>
      </c>
      <c r="H101" s="19">
        <v>1</v>
      </c>
      <c r="I101" s="18">
        <v>11.9</v>
      </c>
      <c r="J101" s="23">
        <v>7291.32</v>
      </c>
      <c r="K101" s="26"/>
    </row>
    <row r="102" ht="13.5" spans="1:11">
      <c r="A102" s="12">
        <v>100</v>
      </c>
      <c r="B102" s="13" t="s">
        <v>152</v>
      </c>
      <c r="C102" s="14" t="s">
        <v>242</v>
      </c>
      <c r="D102" s="15" t="s">
        <v>142</v>
      </c>
      <c r="E102" s="16" t="s">
        <v>25</v>
      </c>
      <c r="F102" s="17">
        <v>364</v>
      </c>
      <c r="G102" s="18">
        <v>11.9671232876712</v>
      </c>
      <c r="H102" s="19">
        <v>1</v>
      </c>
      <c r="I102" s="18">
        <v>11.97</v>
      </c>
      <c r="J102" s="23">
        <v>7334.21</v>
      </c>
      <c r="K102" s="26"/>
    </row>
    <row r="103" ht="13.5" spans="1:11">
      <c r="A103" s="12">
        <v>101</v>
      </c>
      <c r="B103" s="13" t="s">
        <v>152</v>
      </c>
      <c r="C103" s="14" t="s">
        <v>243</v>
      </c>
      <c r="D103" s="15" t="s">
        <v>142</v>
      </c>
      <c r="E103" s="16" t="s">
        <v>25</v>
      </c>
      <c r="F103" s="17">
        <v>359</v>
      </c>
      <c r="G103" s="18">
        <v>11.8027397260274</v>
      </c>
      <c r="H103" s="19">
        <v>1</v>
      </c>
      <c r="I103" s="18">
        <v>11.8</v>
      </c>
      <c r="J103" s="23">
        <v>7230.05</v>
      </c>
      <c r="K103" s="26"/>
    </row>
    <row r="104" ht="13.5" spans="1:11">
      <c r="A104" s="12">
        <v>102</v>
      </c>
      <c r="B104" s="13" t="s">
        <v>152</v>
      </c>
      <c r="C104" s="14" t="s">
        <v>244</v>
      </c>
      <c r="D104" s="15" t="s">
        <v>142</v>
      </c>
      <c r="E104" s="16" t="s">
        <v>25</v>
      </c>
      <c r="F104" s="17">
        <v>357</v>
      </c>
      <c r="G104" s="18">
        <v>11.7369863013699</v>
      </c>
      <c r="H104" s="19">
        <v>1</v>
      </c>
      <c r="I104" s="18">
        <v>11.74</v>
      </c>
      <c r="J104" s="23">
        <v>7193.28</v>
      </c>
      <c r="K104" s="26"/>
    </row>
    <row r="105" ht="13.5" spans="1:11">
      <c r="A105" s="12">
        <v>103</v>
      </c>
      <c r="B105" s="13" t="s">
        <v>152</v>
      </c>
      <c r="C105" s="14" t="s">
        <v>245</v>
      </c>
      <c r="D105" s="15" t="s">
        <v>142</v>
      </c>
      <c r="E105" s="16" t="s">
        <v>25</v>
      </c>
      <c r="F105" s="17">
        <v>350</v>
      </c>
      <c r="G105" s="18">
        <v>11.5068493150685</v>
      </c>
      <c r="H105" s="19">
        <v>1</v>
      </c>
      <c r="I105" s="18">
        <v>11.51</v>
      </c>
      <c r="J105" s="23">
        <v>7052.36</v>
      </c>
      <c r="K105" s="26"/>
    </row>
    <row r="106" ht="13.5" spans="1:11">
      <c r="A106" s="12">
        <v>104</v>
      </c>
      <c r="B106" s="13" t="s">
        <v>152</v>
      </c>
      <c r="C106" s="14" t="s">
        <v>246</v>
      </c>
      <c r="D106" s="15" t="s">
        <v>142</v>
      </c>
      <c r="E106" s="16" t="s">
        <v>25</v>
      </c>
      <c r="F106" s="17">
        <v>335</v>
      </c>
      <c r="G106" s="18">
        <v>11.013698630137</v>
      </c>
      <c r="H106" s="19">
        <v>1</v>
      </c>
      <c r="I106" s="18">
        <v>11.01</v>
      </c>
      <c r="J106" s="23">
        <v>6746</v>
      </c>
      <c r="K106" s="26"/>
    </row>
    <row r="107" ht="13.5" spans="1:11">
      <c r="A107" s="12">
        <v>105</v>
      </c>
      <c r="B107" s="13" t="s">
        <v>152</v>
      </c>
      <c r="C107" s="14" t="s">
        <v>247</v>
      </c>
      <c r="D107" s="15" t="s">
        <v>142</v>
      </c>
      <c r="E107" s="16" t="s">
        <v>25</v>
      </c>
      <c r="F107" s="17">
        <v>335</v>
      </c>
      <c r="G107" s="18">
        <v>11.013698630137</v>
      </c>
      <c r="H107" s="19">
        <v>1</v>
      </c>
      <c r="I107" s="18">
        <v>11.01</v>
      </c>
      <c r="J107" s="23">
        <v>6746</v>
      </c>
      <c r="K107" s="26"/>
    </row>
    <row r="108" ht="13.5" spans="1:11">
      <c r="A108" s="12">
        <v>106</v>
      </c>
      <c r="B108" s="13" t="s">
        <v>152</v>
      </c>
      <c r="C108" s="14" t="s">
        <v>248</v>
      </c>
      <c r="D108" s="15" t="s">
        <v>142</v>
      </c>
      <c r="E108" s="16" t="s">
        <v>25</v>
      </c>
      <c r="F108" s="17">
        <v>334</v>
      </c>
      <c r="G108" s="18">
        <v>10.9808219178082</v>
      </c>
      <c r="H108" s="19">
        <v>1</v>
      </c>
      <c r="I108" s="18">
        <v>10.98</v>
      </c>
      <c r="J108" s="23">
        <v>6727.62</v>
      </c>
      <c r="K108" s="26"/>
    </row>
    <row r="109" ht="13.5" spans="1:11">
      <c r="A109" s="12">
        <v>107</v>
      </c>
      <c r="B109" s="13" t="s">
        <v>152</v>
      </c>
      <c r="C109" s="14" t="s">
        <v>249</v>
      </c>
      <c r="D109" s="15" t="s">
        <v>142</v>
      </c>
      <c r="E109" s="16" t="s">
        <v>25</v>
      </c>
      <c r="F109" s="17">
        <v>332</v>
      </c>
      <c r="G109" s="18">
        <v>10.9150684931507</v>
      </c>
      <c r="H109" s="19">
        <v>1</v>
      </c>
      <c r="I109" s="18">
        <v>10.91</v>
      </c>
      <c r="J109" s="23">
        <v>6684.73</v>
      </c>
      <c r="K109" s="26"/>
    </row>
    <row r="110" ht="13.5" spans="1:11">
      <c r="A110" s="12">
        <v>108</v>
      </c>
      <c r="B110" s="13" t="s">
        <v>152</v>
      </c>
      <c r="C110" s="14" t="s">
        <v>250</v>
      </c>
      <c r="D110" s="15" t="s">
        <v>142</v>
      </c>
      <c r="E110" s="16" t="s">
        <v>25</v>
      </c>
      <c r="F110" s="17">
        <v>330</v>
      </c>
      <c r="G110" s="18">
        <v>10.8493150684931</v>
      </c>
      <c r="H110" s="19">
        <v>1</v>
      </c>
      <c r="I110" s="18">
        <v>10.85</v>
      </c>
      <c r="J110" s="23">
        <v>6647.97</v>
      </c>
      <c r="K110" s="26"/>
    </row>
    <row r="111" ht="13.5" spans="1:11">
      <c r="A111" s="12">
        <v>109</v>
      </c>
      <c r="B111" s="13" t="s">
        <v>152</v>
      </c>
      <c r="C111" s="14" t="s">
        <v>251</v>
      </c>
      <c r="D111" s="15" t="s">
        <v>142</v>
      </c>
      <c r="E111" s="16" t="s">
        <v>25</v>
      </c>
      <c r="F111" s="17">
        <v>337</v>
      </c>
      <c r="G111" s="18">
        <v>11.0794520547945</v>
      </c>
      <c r="H111" s="19">
        <v>1</v>
      </c>
      <c r="I111" s="18">
        <v>11.08</v>
      </c>
      <c r="J111" s="23">
        <v>6788.89</v>
      </c>
      <c r="K111" s="26"/>
    </row>
    <row r="112" ht="13.5" spans="1:11">
      <c r="A112" s="12">
        <v>110</v>
      </c>
      <c r="B112" s="13" t="s">
        <v>152</v>
      </c>
      <c r="C112" s="14" t="s">
        <v>252</v>
      </c>
      <c r="D112" s="15" t="s">
        <v>142</v>
      </c>
      <c r="E112" s="16" t="s">
        <v>25</v>
      </c>
      <c r="F112" s="17">
        <v>334</v>
      </c>
      <c r="G112" s="18">
        <v>10.9808219178082</v>
      </c>
      <c r="H112" s="19">
        <v>1</v>
      </c>
      <c r="I112" s="18">
        <v>10.98</v>
      </c>
      <c r="J112" s="23">
        <v>6727.62</v>
      </c>
      <c r="K112" s="34"/>
    </row>
    <row r="113" ht="13.5" spans="1:11">
      <c r="A113" s="28" t="s">
        <v>22</v>
      </c>
      <c r="B113" s="29"/>
      <c r="C113" s="29"/>
      <c r="D113" s="29"/>
      <c r="E113" s="29"/>
      <c r="F113" s="29"/>
      <c r="G113" s="29"/>
      <c r="H113" s="30"/>
      <c r="I113" s="23">
        <f>SUM(I3:I112)</f>
        <v>1235.49</v>
      </c>
      <c r="J113" s="24">
        <f>SUM(J3:J112)</f>
        <v>757004.29</v>
      </c>
      <c r="K113" s="12"/>
    </row>
    <row r="114" ht="161" customHeight="1" spans="1:11">
      <c r="A114" s="31" t="s">
        <v>253</v>
      </c>
      <c r="B114" s="32"/>
      <c r="C114" s="32"/>
      <c r="D114" s="32"/>
      <c r="E114" s="32"/>
      <c r="F114" s="33"/>
      <c r="G114" s="32"/>
      <c r="H114" s="32"/>
      <c r="I114" s="32"/>
      <c r="J114" s="35"/>
      <c r="K114" s="32"/>
    </row>
  </sheetData>
  <mergeCells count="5">
    <mergeCell ref="A1:K1"/>
    <mergeCell ref="A113:H113"/>
    <mergeCell ref="A114:K114"/>
    <mergeCell ref="K3:K12"/>
    <mergeCell ref="K13:K112"/>
  </mergeCells>
  <pageMargins left="1.10208333333333" right="0.998611111111111" top="0.511805555555556" bottom="0.472222222222222" header="0.5" footer="0.5"/>
  <pageSetup paperSize="8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农村道路客运费改税补助资金</vt:lpstr>
      <vt:lpstr>农村道路客运涨价补助资金</vt:lpstr>
      <vt:lpstr>新能源公交车奖励资金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L.C.H</cp:lastModifiedBy>
  <dcterms:created xsi:type="dcterms:W3CDTF">2023-05-13T11:15:00Z</dcterms:created>
  <dcterms:modified xsi:type="dcterms:W3CDTF">2025-02-11T02:17:49Z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DBBF7E128D9D3DA0F8393C67642260BA</vt:lpwstr>
  </property>
</Properties>
</file>