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bookViews>
  <sheets>
    <sheet name="Sheet1" sheetId="1" r:id="rId1"/>
  </sheets>
  <definedNames>
    <definedName name="_xlnm._FilterDatabase" localSheetId="0" hidden="1">Sheet1!$A$7:$Y$89</definedName>
    <definedName name="_xlnm.Print_Area" localSheetId="0">Sheet1!$A$1:$Y$90</definedName>
    <definedName name="_xlnm.Print_Titles" localSheetId="0">Sheet1!$4:$6</definedName>
  </definedNames>
  <calcPr calcId="144525"/>
</workbook>
</file>

<file path=xl/sharedStrings.xml><?xml version="1.0" encoding="utf-8"?>
<sst xmlns="http://schemas.openxmlformats.org/spreadsheetml/2006/main" count="217" uniqueCount="156">
  <si>
    <t>附件5</t>
  </si>
  <si>
    <t>台山市2023年涉农资金安排和项目实施明细情况表</t>
  </si>
  <si>
    <t>数据统计时间段：2023-1-1至2023-12-31</t>
  </si>
  <si>
    <t>序号</t>
  </si>
  <si>
    <t>省级主管部门</t>
  </si>
  <si>
    <t>一级项目名称</t>
  </si>
  <si>
    <t>具体项目名称</t>
  </si>
  <si>
    <t>所属县（市、区）</t>
  </si>
  <si>
    <t>资金安排情况（万元）</t>
  </si>
  <si>
    <t>资金使用情况（万元）</t>
  </si>
  <si>
    <t>资金执行率</t>
  </si>
  <si>
    <t>项目实施情况</t>
  </si>
  <si>
    <t>已达成的绩效目标情况
（逐个项目说明资金取得的成效，应有具体数据支撑，未开工（实施）的需说明原因）</t>
  </si>
  <si>
    <t>备注</t>
  </si>
  <si>
    <t>合计安排
金额</t>
  </si>
  <si>
    <t>B.省级涉农
资金</t>
  </si>
  <si>
    <t>C.其他资金小计</t>
  </si>
  <si>
    <t>相关中央资金</t>
  </si>
  <si>
    <t>相关省级专项资金(B以外)</t>
  </si>
  <si>
    <t>相关市级资金</t>
  </si>
  <si>
    <t>县级及以下资金(含地方债)</t>
  </si>
  <si>
    <t>其他社会资金</t>
  </si>
  <si>
    <t>合计支出
金额</t>
  </si>
  <si>
    <t>E.省级涉农
资金</t>
  </si>
  <si>
    <t>F.其他资金小计</t>
  </si>
  <si>
    <t>（从下拉列表中选择）</t>
  </si>
  <si>
    <t>A=B+C</t>
  </si>
  <si>
    <t>B</t>
  </si>
  <si>
    <t>C=1+2+3+4+5</t>
  </si>
  <si>
    <t>D=E+F</t>
  </si>
  <si>
    <t>E</t>
  </si>
  <si>
    <t>F=6+7+8+9+10</t>
  </si>
  <si>
    <t>G=D/A*100%</t>
  </si>
  <si>
    <t>合计</t>
  </si>
  <si>
    <t>省农业农村厅</t>
  </si>
  <si>
    <t>巩固拓展脱贫攻坚成果</t>
  </si>
  <si>
    <t>资金未100%支出的需备注说明原因</t>
  </si>
  <si>
    <t>食用林产品和农产品质量安全监测</t>
  </si>
  <si>
    <t>粮食安全</t>
  </si>
  <si>
    <t>高标准农田建设</t>
  </si>
  <si>
    <t>受污染耕地安全利用</t>
  </si>
  <si>
    <t>2023年台山市受污染耕地安全利用项目</t>
  </si>
  <si>
    <t>台山市</t>
  </si>
  <si>
    <t>已完工（完成）</t>
  </si>
  <si>
    <t>1.10000亩水稻超标风险区完成叶面调控技术措施落实。
2.1600亩严格管控类耕地实施种植结构调整。</t>
  </si>
  <si>
    <t>动物防疫</t>
  </si>
  <si>
    <t>生猪产能调控</t>
  </si>
  <si>
    <t>第三次全国土壤普查</t>
  </si>
  <si>
    <t>广东省第三次全国土壤普查（台山）</t>
  </si>
  <si>
    <t>建设（实施）中</t>
  </si>
  <si>
    <t>第三次全国土壤普查外业调查采样工作完成率50%，内业样品检测工作完成率30%；和中央、市县土壤普查资金拼盘使用，2023年完成一半的土壤普查任务；2024年外业调查采样和内业测试化验任务的完成率100%；2025年形成1项县级成果。共同开展土特产品区土壤专题调查和盐碱地土壤专题调查，按照国家要求节点完成任务，质量控制达标率90%以上。</t>
  </si>
  <si>
    <t>驻镇帮镇扶村（巩固拓展脱贫攻坚成果）</t>
  </si>
  <si>
    <t>驻镇帮镇扶村（提升产业发展水平）</t>
  </si>
  <si>
    <t>驻镇帮镇扶村（提升镇域公共服务能力）</t>
  </si>
  <si>
    <t>村庄基础设施建设</t>
  </si>
  <si>
    <t>2023年江门市台山市生态宜居美丽乡村建设-乡村振兴示范带项目</t>
  </si>
  <si>
    <t>打造45公里“多彩台山，魅力侨乡”乡村振兴示范。覆盖27个村（居）委会共95个自然村，重点以产业提升、旅游配套升级、公共基础设施升级、农村人居环境整治为主的乡村振兴示范带，覆盖斗山、端芬、都斛镇，带动美丽经济发展。</t>
  </si>
  <si>
    <t>2023年江门市台山市自然村村内道路硬底化建设项目</t>
  </si>
  <si>
    <t>对照广东省“九大攻坚任务”精神，实施村内道路建设攻坚行动，推进农村公路建设向全域自然村、向田间地头延伸，实现自然村村内道路（巷道）建设硬底化，完成台山市17个镇（街）239公里村内道路（包括巷道）硬底化建设。</t>
  </si>
  <si>
    <t>2023年台山市农村厕所革命建设项目</t>
  </si>
  <si>
    <t>根据“十四五”农村厕所革命具体工作任务，推进全市农村厕所革命工作，对农村公厕、户厕建设进行改造升级，按每间公厕升级最高12万元标准投入，申请上级财政补助4.8万元/间，户厕每户1500元标准进行补助，鼓励和带动全市农村公厕全面升级。</t>
  </si>
  <si>
    <t>川岛镇沙堤公湾路灯建设工程</t>
  </si>
  <si>
    <t>基于防高级别台风和川岛海域盐咸侵蚀，建设计划安装6米60W太阳能LED路灯（12伏）253套，包括基础、灯杆、安装及运费税费。</t>
  </si>
  <si>
    <t>农田建设及管护</t>
  </si>
  <si>
    <t>农产品质量安全</t>
  </si>
  <si>
    <t>畜牧业转型升级</t>
  </si>
  <si>
    <t>动植物疫病防控</t>
  </si>
  <si>
    <t>2023年江门市台山市动物疫病防控和屠宰管理项目</t>
  </si>
  <si>
    <t>指导养殖场申报先打后补和病死猪无害化处理，</t>
  </si>
  <si>
    <t>推进农业绿色发展</t>
  </si>
  <si>
    <t>种业振兴</t>
  </si>
  <si>
    <t>现代渔业发展</t>
  </si>
  <si>
    <t>政策性农业保险省级财政保费补贴</t>
  </si>
  <si>
    <t>构建现代乡村产业体系</t>
  </si>
  <si>
    <t>农业生产能力提升</t>
  </si>
  <si>
    <t>其他农业农村项目</t>
  </si>
  <si>
    <t>省水利厅</t>
  </si>
  <si>
    <t>河湖管护</t>
  </si>
  <si>
    <t>病险水库除险加固</t>
  </si>
  <si>
    <t>水土保持</t>
  </si>
  <si>
    <t>农业水价综合改革及大中型灌区节水改造</t>
  </si>
  <si>
    <t>中央预算内水利投资执行</t>
  </si>
  <si>
    <t>重大水利工程</t>
  </si>
  <si>
    <t>全面推进河长制湖长制</t>
  </si>
  <si>
    <t>台山市全面推行河长制烽火角水系河道管护项目</t>
  </si>
  <si>
    <t>全面清查烽火角水系河道，清理打捞包括漂浮物、倒伏树木以及水浮莲等有害水生植物，落实河道水面漂浮物拦截与打捞措施，并加大对季节性水生植物拦截打捞处置力度
通过建立烽火角水系六镇“清漂”工作协作机制，共同治理跨界河流水面垃圾漂浮物和日常保洁工作，确保流域范围内河湖水面维持无1平方米以上成片漂浮物，切实维护河流健康生命，实现烽火角水系河流功能永续利用。</t>
  </si>
  <si>
    <t>台山市河长制湖长制水质监测项目</t>
  </si>
  <si>
    <t>对台山市93个河流断面中的119个监测点位、84个水库监测点位及台城人工湖2个监测点位进行每月1次的水质监测，检测时间为12个月，合计12次。江门市碧道建设工程EPC项目（台山段）4个监测点位进行每季度1次的水质监测，检测时间为4个季度，合计16次。
项目实施能增加湖泊水域面积，改善水体水质和优化生态环境，提升湖泊生态系统质量和稳定性，还湖泊以宁静、和谐、美丽，让人民群众有更多的获得感、满足感、幸福感。受益人民群众满意度≥90%。</t>
  </si>
  <si>
    <t>水资源节约与保护</t>
  </si>
  <si>
    <t>病险水库水闸除险加固</t>
  </si>
  <si>
    <t>农村水利水电</t>
  </si>
  <si>
    <t>农村集中供水</t>
  </si>
  <si>
    <t>水利安全度汛</t>
  </si>
  <si>
    <t>水库移民后期扶持</t>
  </si>
  <si>
    <t>台山市2023年小型水库移民生产经营扶持项目</t>
  </si>
  <si>
    <t>完成台山市小型水库移民生产经营扶持补助发放，生产经营扶持项目受益人口1061户3749人。
提升农业生产能力，帮助小型水库移民发展生产促进增收，促进小型水库移民安置区经济发展和社会和谐稳定。</t>
  </si>
  <si>
    <t>台山市移民村环境整治工程（2宗）</t>
  </si>
  <si>
    <t>完成移民村内环境整治2处，移民完工项目验收合格率100%。项目实施有利于改善村内人居环境，发展乡村产业,带动村民致富就业，帮助小型水库移民发展生产促进增收。</t>
  </si>
  <si>
    <t>台山市深井镇龙岗村委会山塘村环境整治工程(三期)</t>
  </si>
  <si>
    <t>完成移民村内环境整治1处，移民完工项目验收合格率100%。项目实施有利于改善村内人居环境，发展乡村产业,带动村民致富就业，帮助小型水库移民发展生产促进增收。</t>
  </si>
  <si>
    <t>水利工程运行管护</t>
  </si>
  <si>
    <t>中小河流治理</t>
  </si>
  <si>
    <t>生态海堤建设</t>
  </si>
  <si>
    <t>其他水利项目</t>
  </si>
  <si>
    <t>省林业局</t>
  </si>
  <si>
    <t>造林及抚育</t>
  </si>
  <si>
    <t>自然保护地整合优化</t>
  </si>
  <si>
    <t>森林灾害防控</t>
  </si>
  <si>
    <t>农村生活污水治理</t>
  </si>
  <si>
    <t>造林与生态修复</t>
  </si>
  <si>
    <t>江门市台山市高质量水源林建设工程</t>
  </si>
  <si>
    <t>2023年我市实施森林质量精准提升工程，其中高质量水源林造林3100亩，低质低效林分改造5700亩，新造林抚育9800亩，森林抚育10000亩。目前已完成造林与抚育，正在审核结算。</t>
  </si>
  <si>
    <t>2023年江门市台山市古树名木保护管理项目</t>
  </si>
  <si>
    <t>对台城街道石花山南洋杉、四九镇营村村榕树等20株古树开展保护复壮工程建设服务，通过土壤改良、修剪枯枝、病虫害防治等方式对古树开展救治。目前正在审核结算。</t>
  </si>
  <si>
    <t>2023年江门市台山市乡村绿化美化建设工程</t>
  </si>
  <si>
    <t>在台城街道泡步村委会、深井镇井西村委会、都斛镇都阳村委会、广海镇大洋村委会开展乡村绿化美化示范点建设，通过送苗下乡方式送出樟树、秋枫、海南红豆、桂花等乔灌木树苗，增加乡村绿化面积，不断提高村庄绿化景观水平。已完成报账待拨付。</t>
  </si>
  <si>
    <t>林业有害生物防控</t>
  </si>
  <si>
    <t>食用林产品质量安全</t>
  </si>
  <si>
    <t>政策性森林保险省级财政保费补贴</t>
  </si>
  <si>
    <t>野生动植物资源保护及疫源疫病监测</t>
  </si>
  <si>
    <t>湿地保护与恢复</t>
  </si>
  <si>
    <t>江门市台山市镇海湾红树林国家湿地公园建设专项</t>
  </si>
  <si>
    <t>完成科普宣教布展1项，湿地宣教区宣教馆至公园入口广场道路两侧宣传牌39个等；新建桥梁1座。</t>
  </si>
  <si>
    <t>江门市台山市广东台山镇海湾红树林国家湿地公园宣教中心建设项目</t>
  </si>
  <si>
    <t>完成新建广东台山镇海湾红树林国家湿地公园宣教中心1个。</t>
  </si>
  <si>
    <t>森林火灾预防</t>
  </si>
  <si>
    <t>江门市台山市林火阻隔系统建设项目</t>
  </si>
  <si>
    <t>已完成建设森林防火物资仓库一个，森林火灾受害率≤0.9‰</t>
  </si>
  <si>
    <t>2月已报账27.089175元，未支付</t>
  </si>
  <si>
    <t>林业产业发展</t>
  </si>
  <si>
    <t>林业种苗建设</t>
  </si>
  <si>
    <t>森林资源保护与监测</t>
  </si>
  <si>
    <t>2023年台山市森林督查暨森林、草原、湿地调查监测服务项目</t>
  </si>
  <si>
    <t>完成台山市森林督查暨森林、草原、湿地调查监测服务，完成森林督查图斑559个，图斑面积5406.896公顷，并通过省市上级的验收。完成台山市森林、草原、湿地野生动植物调查监测，布设红外相机40台，动植物调查区域覆盖台山市16个镇（街道），共发现和记录野生植物4门5纲32目182科659属1294种，野生动物4门13纲51目124科239种。</t>
  </si>
  <si>
    <t>自然教育基地建设</t>
  </si>
  <si>
    <t>其他林业项目</t>
  </si>
  <si>
    <t>省自然资源厅</t>
  </si>
  <si>
    <t>永久基本农田保护</t>
  </si>
  <si>
    <t>江门市台山市2022年度永久基本农田保护经济补偿</t>
  </si>
  <si>
    <t>完成永久基本农田保护任务65.04万亩。</t>
  </si>
  <si>
    <t>省生态环境厅</t>
  </si>
  <si>
    <t>台山市第二轮农村生活污水处理设施建设PPP项目服务费</t>
  </si>
  <si>
    <t>资金用于支付已完成投产的PPP项目服务费，保障1258个农村生活污水处理设施正常运行，确保正常运行率达到90%，不断提高农村污水处理水平。</t>
  </si>
  <si>
    <t>台山市新一轮生活污水处理设施整市捆绑PPP项目农村生活污水处理设施项目服务费</t>
  </si>
  <si>
    <t>资金用于支付已完成投产的PPP项目服务费，保障421个农村生活污水处理设施正常运行，确保正常运行率达到90%，不断提高农村污水处理水平。</t>
  </si>
  <si>
    <t>省交通运输厅</t>
  </si>
  <si>
    <t>四好农村路</t>
  </si>
  <si>
    <t>省住房城乡建设厅</t>
  </si>
  <si>
    <t>乡村生活垃圾处理</t>
  </si>
  <si>
    <t>驻镇帮镇扶村（提升镇村公共基础设施水平）</t>
  </si>
  <si>
    <t>省卫生健康委</t>
  </si>
  <si>
    <t>省文化和旅游厅</t>
  </si>
  <si>
    <t>省财政厅</t>
  </si>
  <si>
    <t>巨灾保险省级财政补贴</t>
  </si>
  <si>
    <t>工作经费</t>
  </si>
  <si>
    <r>
      <rPr>
        <b/>
        <sz val="12"/>
        <rFont val="宋体"/>
        <charset val="134"/>
      </rPr>
      <t>填报说明：</t>
    </r>
    <r>
      <rPr>
        <sz val="12"/>
        <rFont val="宋体"/>
        <charset val="134"/>
      </rPr>
      <t xml:space="preserve">
1.“其他农业农村项目”、“其他水利项目”、“其他林业项目”的省级涉农资金安排金额和使用金额应为0，此项仅填报市县涉农资金用于省级涉农资金支持范围以外的涉农项目情况。
2.C列、F列“其他资金”指与省级涉农资金投向同一政策或项目的中央、市县财政资金和其他资金，全市合计数应与附件3中“资金使用情况”的相关中央资金、相关市县资金、其他资金之和相等。
3.L列“已实现的绩效目标情况”按一级项目填报绩效目标完成具体情况，应有具体数据支撑，直观展示资金使用成效，不得简单填报“已完成省级下达目标”等内容。各省级部门主管项目小计、合计一行无需汇总填报绩效目标情况。
4.请勿自行修改或增加一级项目。
</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</si>
</sst>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0">
    <font>
      <sz val="12"/>
      <name val="宋体"/>
      <charset val="134"/>
    </font>
    <font>
      <sz val="16"/>
      <name val="黑体"/>
      <charset val="134"/>
    </font>
    <font>
      <sz val="24"/>
      <name val="黑体"/>
      <charset val="134"/>
    </font>
    <font>
      <sz val="12"/>
      <name val="黑体"/>
      <charset val="134"/>
    </font>
    <font>
      <b/>
      <sz val="24"/>
      <name val="宋体"/>
      <charset val="134"/>
    </font>
    <font>
      <sz val="12"/>
      <name val="宋体"/>
      <charset val="134"/>
      <scheme val="minor"/>
    </font>
    <font>
      <sz val="12"/>
      <color theme="1"/>
      <name val="宋体"/>
      <charset val="134"/>
    </font>
    <font>
      <sz val="12"/>
      <color rgb="FFFF0000"/>
      <name val="宋体"/>
      <charset val="134"/>
      <scheme val="minor"/>
    </font>
    <font>
      <sz val="12"/>
      <color theme="1"/>
      <name val="宋体"/>
      <charset val="134"/>
      <scheme val="minor"/>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8"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14" fillId="10" borderId="0" applyNumberFormat="0" applyBorder="0" applyAlignment="0" applyProtection="0">
      <alignment vertical="center"/>
    </xf>
    <xf numFmtId="0" fontId="17" fillId="0" borderId="10" applyNumberFormat="0" applyFill="0" applyAlignment="0" applyProtection="0">
      <alignment vertical="center"/>
    </xf>
    <xf numFmtId="0" fontId="14" fillId="11" borderId="0" applyNumberFormat="0" applyBorder="0" applyAlignment="0" applyProtection="0">
      <alignment vertical="center"/>
    </xf>
    <xf numFmtId="0" fontId="23" fillId="12" borderId="11" applyNumberFormat="0" applyAlignment="0" applyProtection="0">
      <alignment vertical="center"/>
    </xf>
    <xf numFmtId="0" fontId="24" fillId="12" borderId="7" applyNumberFormat="0" applyAlignment="0" applyProtection="0">
      <alignment vertical="center"/>
    </xf>
    <xf numFmtId="0" fontId="25" fillId="13" borderId="12"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50">
    <xf numFmtId="0" fontId="0" fillId="0" borderId="0" xfId="0">
      <alignment vertical="center"/>
    </xf>
    <xf numFmtId="0" fontId="0" fillId="0" borderId="0" xfId="0" applyAlignment="1">
      <alignment vertical="center" wrapText="1"/>
    </xf>
    <xf numFmtId="0" fontId="0" fillId="0" borderId="0" xfId="0" applyFill="1">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wrapText="1"/>
    </xf>
    <xf numFmtId="0" fontId="0" fillId="0" borderId="0" xfId="0"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176" fontId="0" fillId="2"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76" fontId="0" fillId="0" borderId="1" xfId="0" applyNumberFormat="1" applyFill="1" applyBorder="1" applyAlignment="1">
      <alignment horizontal="center" vertical="center" wrapText="1"/>
    </xf>
    <xf numFmtId="0" fontId="7" fillId="0" borderId="1" xfId="0" applyFont="1" applyFill="1" applyBorder="1" applyAlignment="1">
      <alignment horizontal="left" vertical="center" wrapText="1"/>
    </xf>
    <xf numFmtId="177" fontId="5" fillId="0" borderId="1" xfId="0" applyNumberFormat="1" applyFont="1" applyFill="1" applyBorder="1" applyAlignment="1">
      <alignment horizontal="left" vertical="center" wrapText="1"/>
    </xf>
    <xf numFmtId="0" fontId="5" fillId="0" borderId="1" xfId="0" applyFont="1" applyFill="1" applyBorder="1" applyAlignment="1" applyProtection="1">
      <alignment horizontal="left" vertical="center" wrapText="1"/>
    </xf>
    <xf numFmtId="0" fontId="3" fillId="0" borderId="4"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0" fillId="2" borderId="1" xfId="0" applyFill="1" applyBorder="1" applyAlignment="1">
      <alignment horizontal="center" vertical="center" wrapText="1"/>
    </xf>
    <xf numFmtId="0" fontId="0" fillId="0" borderId="5" xfId="0" applyBorder="1" applyAlignment="1">
      <alignment horizontal="center" vertical="center" wrapText="1"/>
    </xf>
    <xf numFmtId="0" fontId="0" fillId="0" borderId="1" xfId="0" applyFill="1" applyBorder="1" applyAlignment="1">
      <alignment horizontal="center" vertical="center" wrapText="1"/>
    </xf>
    <xf numFmtId="10" fontId="0" fillId="0" borderId="1" xfId="0" applyNumberFormat="1" applyBorder="1" applyAlignment="1">
      <alignment horizontal="center" vertical="center" wrapText="1"/>
    </xf>
    <xf numFmtId="10" fontId="0" fillId="0" borderId="1" xfId="0" applyNumberFormat="1" applyFill="1" applyBorder="1" applyAlignment="1">
      <alignment horizontal="center" vertical="center" wrapText="1"/>
    </xf>
    <xf numFmtId="0" fontId="0" fillId="0" borderId="1" xfId="0" applyFill="1" applyBorder="1" applyAlignment="1">
      <alignment horizontal="center" vertical="center"/>
    </xf>
    <xf numFmtId="0" fontId="0" fillId="0" borderId="1" xfId="0" applyBorder="1">
      <alignment vertical="center"/>
    </xf>
    <xf numFmtId="0" fontId="0" fillId="0" borderId="1" xfId="0" applyFill="1" applyBorder="1">
      <alignment vertical="center"/>
    </xf>
    <xf numFmtId="0" fontId="0" fillId="0" borderId="6" xfId="0"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8" fillId="0" borderId="1" xfId="0" applyFont="1" applyFill="1" applyBorder="1" applyAlignment="1">
      <alignment horizontal="left" vertical="center" wrapText="1"/>
    </xf>
    <xf numFmtId="0" fontId="9" fillId="0" borderId="0" xfId="0" applyFont="1" applyAlignment="1">
      <alignment horizontal="left" vertical="center" wrapText="1"/>
    </xf>
    <xf numFmtId="0" fontId="0" fillId="0" borderId="0" xfId="0" applyAlignment="1">
      <alignment horizontal="left" vertical="center" wrapText="1"/>
    </xf>
    <xf numFmtId="176" fontId="0" fillId="0" borderId="0" xfId="0" applyNumberFormat="1" applyAlignment="1">
      <alignment horizontal="center" vertical="center" wrapText="1"/>
    </xf>
    <xf numFmtId="0" fontId="0" fillId="0" borderId="1" xfId="0"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Y89"/>
  <sheetViews>
    <sheetView tabSelected="1" view="pageBreakPreview" zoomScale="77" zoomScaleNormal="70" topLeftCell="D1" workbookViewId="0">
      <pane ySplit="6" topLeftCell="A45" activePane="bottomLeft" state="frozen"/>
      <selection/>
      <selection pane="bottomLeft" activeCell="J7" sqref="J7"/>
    </sheetView>
  </sheetViews>
  <sheetFormatPr defaultColWidth="9" defaultRowHeight="14.25"/>
  <cols>
    <col min="1" max="1" width="12" style="3" customWidth="1"/>
    <col min="2" max="2" width="16.625" style="3" customWidth="1"/>
    <col min="3" max="3" width="32.875" style="4" customWidth="1"/>
    <col min="4" max="4" width="42.5" style="4" customWidth="1"/>
    <col min="5" max="5" width="17" style="4" customWidth="1"/>
    <col min="6" max="22" width="15.625" style="3" customWidth="1"/>
    <col min="23" max="23" width="19.125" style="4" customWidth="1"/>
    <col min="24" max="24" width="55.875" style="4" customWidth="1"/>
    <col min="25" max="25" width="23" customWidth="1"/>
  </cols>
  <sheetData>
    <row r="1" ht="31.5" spans="1:5">
      <c r="A1" s="5" t="s">
        <v>0</v>
      </c>
      <c r="B1" s="6"/>
      <c r="C1" s="7"/>
      <c r="D1" s="7"/>
      <c r="E1" s="7"/>
    </row>
    <row r="2" ht="31.5" spans="1:25">
      <c r="A2" s="8" t="s">
        <v>1</v>
      </c>
      <c r="B2" s="8"/>
      <c r="C2" s="8"/>
      <c r="D2" s="8"/>
      <c r="E2" s="8"/>
      <c r="F2" s="8"/>
      <c r="G2" s="8"/>
      <c r="H2" s="8"/>
      <c r="I2" s="8"/>
      <c r="J2" s="8"/>
      <c r="K2" s="8"/>
      <c r="L2" s="8"/>
      <c r="M2" s="8"/>
      <c r="N2" s="8"/>
      <c r="O2" s="8"/>
      <c r="P2" s="8"/>
      <c r="Q2" s="8"/>
      <c r="R2" s="8"/>
      <c r="S2" s="8"/>
      <c r="T2" s="8"/>
      <c r="U2" s="8"/>
      <c r="V2" s="8"/>
      <c r="W2" s="8"/>
      <c r="X2" s="8"/>
      <c r="Y2" s="8"/>
    </row>
    <row r="3" spans="1:1">
      <c r="A3" s="9" t="s">
        <v>2</v>
      </c>
    </row>
    <row r="4" ht="29.1" customHeight="1" spans="1:25">
      <c r="A4" s="10" t="s">
        <v>3</v>
      </c>
      <c r="B4" s="10" t="s">
        <v>4</v>
      </c>
      <c r="C4" s="11" t="s">
        <v>5</v>
      </c>
      <c r="D4" s="11" t="s">
        <v>6</v>
      </c>
      <c r="E4" s="12" t="s">
        <v>7</v>
      </c>
      <c r="F4" s="10" t="s">
        <v>8</v>
      </c>
      <c r="G4" s="10"/>
      <c r="H4" s="10"/>
      <c r="I4" s="10"/>
      <c r="J4" s="10"/>
      <c r="K4" s="10"/>
      <c r="L4" s="10"/>
      <c r="M4" s="10"/>
      <c r="N4" s="29" t="s">
        <v>9</v>
      </c>
      <c r="O4" s="29"/>
      <c r="P4" s="29"/>
      <c r="Q4" s="29"/>
      <c r="R4" s="29"/>
      <c r="S4" s="29"/>
      <c r="T4" s="29"/>
      <c r="U4" s="29"/>
      <c r="V4" s="10" t="s">
        <v>10</v>
      </c>
      <c r="W4" s="11" t="s">
        <v>11</v>
      </c>
      <c r="X4" s="10" t="s">
        <v>12</v>
      </c>
      <c r="Y4" s="11" t="s">
        <v>13</v>
      </c>
    </row>
    <row r="5" s="1" customFormat="1" ht="28.5" spans="1:25">
      <c r="A5" s="10"/>
      <c r="B5" s="10"/>
      <c r="C5" s="10"/>
      <c r="D5" s="11"/>
      <c r="E5" s="13"/>
      <c r="F5" s="10" t="s">
        <v>14</v>
      </c>
      <c r="G5" s="10" t="s">
        <v>15</v>
      </c>
      <c r="H5" s="10" t="s">
        <v>16</v>
      </c>
      <c r="I5" s="30" t="s">
        <v>17</v>
      </c>
      <c r="J5" s="30" t="s">
        <v>18</v>
      </c>
      <c r="K5" s="30" t="s">
        <v>19</v>
      </c>
      <c r="L5" s="30" t="s">
        <v>20</v>
      </c>
      <c r="M5" s="30" t="s">
        <v>21</v>
      </c>
      <c r="N5" s="31" t="s">
        <v>22</v>
      </c>
      <c r="O5" s="10" t="s">
        <v>23</v>
      </c>
      <c r="P5" s="10" t="s">
        <v>24</v>
      </c>
      <c r="Q5" s="30" t="s">
        <v>17</v>
      </c>
      <c r="R5" s="30" t="s">
        <v>18</v>
      </c>
      <c r="S5" s="30" t="s">
        <v>19</v>
      </c>
      <c r="T5" s="30" t="s">
        <v>20</v>
      </c>
      <c r="U5" s="30" t="s">
        <v>21</v>
      </c>
      <c r="V5" s="10"/>
      <c r="W5" s="10" t="s">
        <v>25</v>
      </c>
      <c r="X5" s="11"/>
      <c r="Y5" s="11"/>
    </row>
    <row r="6" spans="1:25">
      <c r="A6" s="14"/>
      <c r="B6" s="14"/>
      <c r="C6" s="15"/>
      <c r="D6" s="16"/>
      <c r="E6" s="16"/>
      <c r="F6" s="17" t="s">
        <v>26</v>
      </c>
      <c r="G6" s="17" t="s">
        <v>27</v>
      </c>
      <c r="H6" s="17" t="s">
        <v>28</v>
      </c>
      <c r="I6" s="32">
        <v>1</v>
      </c>
      <c r="J6" s="32">
        <v>2</v>
      </c>
      <c r="K6" s="32">
        <v>3</v>
      </c>
      <c r="L6" s="32">
        <v>4</v>
      </c>
      <c r="M6" s="32">
        <v>5</v>
      </c>
      <c r="N6" s="33" t="s">
        <v>29</v>
      </c>
      <c r="O6" s="17" t="s">
        <v>30</v>
      </c>
      <c r="P6" s="17" t="s">
        <v>31</v>
      </c>
      <c r="Q6" s="32">
        <v>6</v>
      </c>
      <c r="R6" s="32">
        <v>7</v>
      </c>
      <c r="S6" s="32">
        <v>8</v>
      </c>
      <c r="T6" s="32">
        <v>9</v>
      </c>
      <c r="U6" s="32">
        <v>10</v>
      </c>
      <c r="V6" s="16" t="s">
        <v>32</v>
      </c>
      <c r="W6" s="16"/>
      <c r="X6" s="16"/>
      <c r="Y6" s="38"/>
    </row>
    <row r="7" ht="35.1" customHeight="1" spans="1:25">
      <c r="A7" s="17" t="s">
        <v>33</v>
      </c>
      <c r="B7" s="17"/>
      <c r="C7" s="17"/>
      <c r="D7" s="17"/>
      <c r="E7" s="17"/>
      <c r="F7" s="18">
        <f>G7+H7</f>
        <v>16604.9529</v>
      </c>
      <c r="G7" s="19">
        <f>SUM(G8:G88)</f>
        <v>8985.25</v>
      </c>
      <c r="H7" s="18">
        <f>I7+J7+K7+L7+M7</f>
        <v>7619.7029</v>
      </c>
      <c r="I7" s="18">
        <f>SUM(I8:I88)</f>
        <v>187.3</v>
      </c>
      <c r="J7" s="19">
        <f>SUM(J8:J88)</f>
        <v>2188.37</v>
      </c>
      <c r="K7" s="18">
        <f>SUM(K8:K88)</f>
        <v>802.1252</v>
      </c>
      <c r="L7" s="18">
        <f>SUM(L8:L88)</f>
        <v>4441.9077</v>
      </c>
      <c r="M7" s="18">
        <f>SUM(M8:M88)</f>
        <v>0</v>
      </c>
      <c r="N7" s="18">
        <f>O7+P7</f>
        <v>11790.996181</v>
      </c>
      <c r="O7" s="18">
        <f>SUM(O8:O88)</f>
        <v>8009.752282</v>
      </c>
      <c r="P7" s="18">
        <f>Q7+R7+S7+T7+U7</f>
        <v>3781.243899</v>
      </c>
      <c r="Q7" s="18">
        <f>SUM(Q8:Q88)</f>
        <v>121.48</v>
      </c>
      <c r="R7" s="18">
        <f>SUM(R8:R88)</f>
        <v>136.333899</v>
      </c>
      <c r="S7" s="18">
        <f>SUM(S8:S88)</f>
        <v>123.43</v>
      </c>
      <c r="T7" s="18">
        <f>SUM(T8:T88)</f>
        <v>3400</v>
      </c>
      <c r="U7" s="18">
        <f>SUM(U8:U88)</f>
        <v>0</v>
      </c>
      <c r="V7" s="35">
        <f t="shared" ref="V7:V26" si="0">N7/F7</f>
        <v>0.710089107268711</v>
      </c>
      <c r="W7" s="16"/>
      <c r="X7" s="16"/>
      <c r="Y7" s="38"/>
    </row>
    <row r="8" ht="35.1" hidden="1" customHeight="1" spans="1:25">
      <c r="A8" s="20">
        <v>1</v>
      </c>
      <c r="B8" s="20" t="s">
        <v>34</v>
      </c>
      <c r="C8" s="21" t="s">
        <v>35</v>
      </c>
      <c r="D8" s="22"/>
      <c r="E8" s="22"/>
      <c r="F8" s="17"/>
      <c r="G8" s="17"/>
      <c r="H8" s="17"/>
      <c r="I8" s="17"/>
      <c r="J8" s="17"/>
      <c r="K8" s="17"/>
      <c r="L8" s="17"/>
      <c r="M8" s="17"/>
      <c r="N8" s="17"/>
      <c r="O8" s="17"/>
      <c r="P8" s="17"/>
      <c r="Q8" s="17"/>
      <c r="R8" s="17"/>
      <c r="S8" s="17"/>
      <c r="T8" s="17"/>
      <c r="U8" s="17"/>
      <c r="V8" s="35" t="e">
        <f t="shared" si="0"/>
        <v>#DIV/0!</v>
      </c>
      <c r="W8" s="16"/>
      <c r="X8" s="16"/>
      <c r="Y8" s="14" t="s">
        <v>36</v>
      </c>
    </row>
    <row r="9" ht="35.1" hidden="1" customHeight="1" spans="1:25">
      <c r="A9" s="20">
        <v>2</v>
      </c>
      <c r="B9" s="20"/>
      <c r="C9" s="21"/>
      <c r="D9" s="22"/>
      <c r="E9" s="22"/>
      <c r="F9" s="17"/>
      <c r="G9" s="17"/>
      <c r="H9" s="17"/>
      <c r="I9" s="17"/>
      <c r="J9" s="17"/>
      <c r="K9" s="17"/>
      <c r="L9" s="17"/>
      <c r="M9" s="17"/>
      <c r="N9" s="17"/>
      <c r="O9" s="17"/>
      <c r="P9" s="17"/>
      <c r="Q9" s="17"/>
      <c r="R9" s="17"/>
      <c r="S9" s="17"/>
      <c r="T9" s="17"/>
      <c r="U9" s="17"/>
      <c r="V9" s="35" t="e">
        <f t="shared" si="0"/>
        <v>#DIV/0!</v>
      </c>
      <c r="W9" s="16"/>
      <c r="X9" s="16"/>
      <c r="Y9" s="38"/>
    </row>
    <row r="10" ht="35.1" hidden="1" customHeight="1" spans="1:25">
      <c r="A10" s="20">
        <v>3</v>
      </c>
      <c r="B10" s="20"/>
      <c r="C10" s="21"/>
      <c r="D10" s="22"/>
      <c r="E10" s="22"/>
      <c r="F10" s="17"/>
      <c r="G10" s="17"/>
      <c r="H10" s="17"/>
      <c r="I10" s="17"/>
      <c r="J10" s="17"/>
      <c r="K10" s="17"/>
      <c r="L10" s="17"/>
      <c r="M10" s="17"/>
      <c r="N10" s="17"/>
      <c r="O10" s="17"/>
      <c r="P10" s="17"/>
      <c r="Q10" s="17"/>
      <c r="R10" s="17"/>
      <c r="S10" s="17"/>
      <c r="T10" s="17"/>
      <c r="U10" s="17"/>
      <c r="V10" s="35" t="e">
        <f t="shared" si="0"/>
        <v>#DIV/0!</v>
      </c>
      <c r="W10" s="16"/>
      <c r="X10" s="16"/>
      <c r="Y10" s="38"/>
    </row>
    <row r="11" ht="35.1" hidden="1" customHeight="1" spans="1:25">
      <c r="A11" s="20">
        <v>4</v>
      </c>
      <c r="B11" s="20"/>
      <c r="C11" s="21" t="s">
        <v>37</v>
      </c>
      <c r="D11" s="22"/>
      <c r="E11" s="22"/>
      <c r="F11" s="17"/>
      <c r="G11" s="17"/>
      <c r="H11" s="17"/>
      <c r="I11" s="17"/>
      <c r="J11" s="17"/>
      <c r="K11" s="17"/>
      <c r="L11" s="17"/>
      <c r="M11" s="17"/>
      <c r="N11" s="17"/>
      <c r="O11" s="17"/>
      <c r="P11" s="17"/>
      <c r="Q11" s="17"/>
      <c r="R11" s="17"/>
      <c r="S11" s="17"/>
      <c r="T11" s="17"/>
      <c r="U11" s="17"/>
      <c r="V11" s="35" t="e">
        <f t="shared" si="0"/>
        <v>#DIV/0!</v>
      </c>
      <c r="W11" s="16"/>
      <c r="X11" s="16"/>
      <c r="Y11" s="38"/>
    </row>
    <row r="12" ht="35.1" hidden="1" customHeight="1" spans="1:25">
      <c r="A12" s="20">
        <v>5</v>
      </c>
      <c r="B12" s="20"/>
      <c r="C12" s="21"/>
      <c r="D12" s="22"/>
      <c r="E12" s="22"/>
      <c r="F12" s="17"/>
      <c r="G12" s="17"/>
      <c r="H12" s="17"/>
      <c r="I12" s="17"/>
      <c r="J12" s="17"/>
      <c r="K12" s="17"/>
      <c r="L12" s="17"/>
      <c r="M12" s="17"/>
      <c r="N12" s="17"/>
      <c r="O12" s="17"/>
      <c r="P12" s="17"/>
      <c r="Q12" s="17"/>
      <c r="R12" s="17"/>
      <c r="S12" s="17"/>
      <c r="T12" s="17"/>
      <c r="U12" s="17"/>
      <c r="V12" s="35" t="e">
        <f t="shared" si="0"/>
        <v>#DIV/0!</v>
      </c>
      <c r="W12" s="16"/>
      <c r="X12" s="16"/>
      <c r="Y12" s="38"/>
    </row>
    <row r="13" ht="35.1" hidden="1" customHeight="1" spans="1:25">
      <c r="A13" s="20">
        <v>6</v>
      </c>
      <c r="B13" s="20"/>
      <c r="C13" s="21"/>
      <c r="D13" s="22"/>
      <c r="E13" s="22"/>
      <c r="F13" s="17"/>
      <c r="G13" s="17"/>
      <c r="H13" s="17"/>
      <c r="I13" s="17"/>
      <c r="J13" s="17"/>
      <c r="K13" s="17"/>
      <c r="L13" s="17"/>
      <c r="M13" s="17"/>
      <c r="N13" s="17"/>
      <c r="O13" s="17"/>
      <c r="P13" s="17"/>
      <c r="Q13" s="17"/>
      <c r="R13" s="17"/>
      <c r="S13" s="17"/>
      <c r="T13" s="17"/>
      <c r="U13" s="17"/>
      <c r="V13" s="35" t="e">
        <f t="shared" si="0"/>
        <v>#DIV/0!</v>
      </c>
      <c r="W13" s="16"/>
      <c r="X13" s="16"/>
      <c r="Y13" s="38"/>
    </row>
    <row r="14" ht="35.1" hidden="1" customHeight="1" spans="1:25">
      <c r="A14" s="20">
        <v>7</v>
      </c>
      <c r="B14" s="20"/>
      <c r="C14" s="23" t="s">
        <v>38</v>
      </c>
      <c r="D14" s="22"/>
      <c r="E14" s="22"/>
      <c r="F14" s="17"/>
      <c r="G14" s="17"/>
      <c r="H14" s="17"/>
      <c r="I14" s="17"/>
      <c r="J14" s="17"/>
      <c r="K14" s="17"/>
      <c r="L14" s="17"/>
      <c r="M14" s="17"/>
      <c r="N14" s="17"/>
      <c r="O14" s="17"/>
      <c r="P14" s="17"/>
      <c r="Q14" s="17"/>
      <c r="R14" s="17"/>
      <c r="S14" s="17"/>
      <c r="T14" s="17"/>
      <c r="U14" s="17"/>
      <c r="V14" s="35" t="e">
        <f t="shared" si="0"/>
        <v>#DIV/0!</v>
      </c>
      <c r="W14" s="16"/>
      <c r="X14" s="16"/>
      <c r="Y14" s="38"/>
    </row>
    <row r="15" ht="35.1" hidden="1" customHeight="1" spans="1:25">
      <c r="A15" s="20">
        <v>8</v>
      </c>
      <c r="B15" s="20"/>
      <c r="C15" s="23" t="s">
        <v>39</v>
      </c>
      <c r="D15" s="22"/>
      <c r="E15" s="22"/>
      <c r="F15" s="17"/>
      <c r="G15" s="17"/>
      <c r="H15" s="17"/>
      <c r="I15" s="17"/>
      <c r="J15" s="17"/>
      <c r="K15" s="17"/>
      <c r="L15" s="17"/>
      <c r="M15" s="17"/>
      <c r="N15" s="17"/>
      <c r="O15" s="17"/>
      <c r="P15" s="17"/>
      <c r="Q15" s="17"/>
      <c r="R15" s="17"/>
      <c r="S15" s="17"/>
      <c r="T15" s="17"/>
      <c r="U15" s="17"/>
      <c r="V15" s="35" t="e">
        <f t="shared" si="0"/>
        <v>#DIV/0!</v>
      </c>
      <c r="W15" s="16"/>
      <c r="X15" s="16"/>
      <c r="Y15" s="38"/>
    </row>
    <row r="16" ht="35.1" customHeight="1" spans="1:25">
      <c r="A16" s="20">
        <v>9</v>
      </c>
      <c r="B16" s="20"/>
      <c r="C16" s="23" t="s">
        <v>40</v>
      </c>
      <c r="D16" s="22" t="s">
        <v>41</v>
      </c>
      <c r="E16" s="22" t="s">
        <v>42</v>
      </c>
      <c r="F16" s="18">
        <f>G16+H16</f>
        <v>100</v>
      </c>
      <c r="G16" s="19">
        <v>29.94</v>
      </c>
      <c r="H16" s="18">
        <f>I16+J16+K16+L16+M16</f>
        <v>70.06</v>
      </c>
      <c r="I16" s="18"/>
      <c r="J16" s="19">
        <v>70.06</v>
      </c>
      <c r="K16" s="18"/>
      <c r="L16" s="18"/>
      <c r="M16" s="18"/>
      <c r="N16" s="18">
        <f>O16+P16</f>
        <v>29.94</v>
      </c>
      <c r="O16" s="18">
        <v>29.94</v>
      </c>
      <c r="P16" s="18">
        <f>Q16+R16+S16+T16+U16</f>
        <v>0</v>
      </c>
      <c r="Q16" s="18"/>
      <c r="R16" s="18"/>
      <c r="S16" s="18"/>
      <c r="T16" s="18"/>
      <c r="U16" s="18"/>
      <c r="V16" s="35">
        <f t="shared" si="0"/>
        <v>0.2994</v>
      </c>
      <c r="W16" s="16" t="s">
        <v>43</v>
      </c>
      <c r="X16" s="17" t="s">
        <v>44</v>
      </c>
      <c r="Y16" s="38"/>
    </row>
    <row r="17" ht="35.1" hidden="1" customHeight="1" spans="1:25">
      <c r="A17" s="20">
        <v>10</v>
      </c>
      <c r="B17" s="20"/>
      <c r="C17" s="23" t="s">
        <v>45</v>
      </c>
      <c r="D17" s="22"/>
      <c r="E17" s="22"/>
      <c r="F17" s="17"/>
      <c r="G17" s="17"/>
      <c r="H17" s="17"/>
      <c r="I17" s="17"/>
      <c r="J17" s="17"/>
      <c r="K17" s="17"/>
      <c r="L17" s="17"/>
      <c r="M17" s="17"/>
      <c r="N17" s="17"/>
      <c r="O17" s="17"/>
      <c r="P17" s="17"/>
      <c r="Q17" s="17"/>
      <c r="R17" s="17"/>
      <c r="S17" s="17"/>
      <c r="T17" s="17"/>
      <c r="U17" s="17"/>
      <c r="V17" s="35" t="e">
        <f t="shared" si="0"/>
        <v>#DIV/0!</v>
      </c>
      <c r="W17" s="16"/>
      <c r="X17" s="16"/>
      <c r="Y17" s="38"/>
    </row>
    <row r="18" ht="35.1" hidden="1" customHeight="1" spans="1:25">
      <c r="A18" s="20">
        <v>11</v>
      </c>
      <c r="B18" s="20"/>
      <c r="C18" s="23" t="s">
        <v>46</v>
      </c>
      <c r="D18" s="22"/>
      <c r="E18" s="22"/>
      <c r="F18" s="17"/>
      <c r="G18" s="17"/>
      <c r="H18" s="17"/>
      <c r="I18" s="17"/>
      <c r="J18" s="17"/>
      <c r="K18" s="17"/>
      <c r="L18" s="17"/>
      <c r="M18" s="17"/>
      <c r="N18" s="17"/>
      <c r="O18" s="17"/>
      <c r="P18" s="17"/>
      <c r="Q18" s="17"/>
      <c r="R18" s="17"/>
      <c r="S18" s="17"/>
      <c r="T18" s="17"/>
      <c r="U18" s="17"/>
      <c r="V18" s="35" t="e">
        <f t="shared" si="0"/>
        <v>#DIV/0!</v>
      </c>
      <c r="W18" s="16"/>
      <c r="X18" s="16"/>
      <c r="Y18" s="38"/>
    </row>
    <row r="19" ht="117" customHeight="1" spans="1:25">
      <c r="A19" s="20">
        <v>12</v>
      </c>
      <c r="B19" s="20"/>
      <c r="C19" s="23" t="s">
        <v>47</v>
      </c>
      <c r="D19" s="22" t="s">
        <v>48</v>
      </c>
      <c r="E19" s="22" t="s">
        <v>42</v>
      </c>
      <c r="F19" s="18">
        <f>G19+H19</f>
        <v>1215.62</v>
      </c>
      <c r="G19" s="19">
        <f>700-390.0997</f>
        <v>309.9003</v>
      </c>
      <c r="H19" s="18">
        <f>I19+J19+K19+L19+M19</f>
        <v>905.7197</v>
      </c>
      <c r="I19" s="18">
        <v>20</v>
      </c>
      <c r="J19" s="19">
        <f>415.62+80+390.0997</f>
        <v>885.7197</v>
      </c>
      <c r="K19" s="18"/>
      <c r="L19" s="18"/>
      <c r="M19" s="18"/>
      <c r="N19" s="18">
        <f>O19+P19</f>
        <v>329.9003</v>
      </c>
      <c r="O19" s="18">
        <v>309.9003</v>
      </c>
      <c r="P19" s="18">
        <f>Q19+R19+S19+T19+U19</f>
        <v>20</v>
      </c>
      <c r="Q19" s="18">
        <v>20</v>
      </c>
      <c r="R19" s="18">
        <v>0</v>
      </c>
      <c r="S19" s="18"/>
      <c r="T19" s="18"/>
      <c r="U19" s="18"/>
      <c r="V19" s="35">
        <f t="shared" si="0"/>
        <v>0.271384396439677</v>
      </c>
      <c r="W19" s="16" t="s">
        <v>49</v>
      </c>
      <c r="X19" s="17" t="s">
        <v>50</v>
      </c>
      <c r="Y19" s="38"/>
    </row>
    <row r="20" ht="35.1" hidden="1" customHeight="1" spans="1:25">
      <c r="A20" s="20">
        <v>13</v>
      </c>
      <c r="B20" s="20"/>
      <c r="C20" s="23" t="s">
        <v>51</v>
      </c>
      <c r="D20" s="22"/>
      <c r="E20" s="22"/>
      <c r="F20" s="17"/>
      <c r="G20" s="17"/>
      <c r="H20" s="17"/>
      <c r="I20" s="17"/>
      <c r="J20" s="17"/>
      <c r="K20" s="17"/>
      <c r="L20" s="17"/>
      <c r="M20" s="17"/>
      <c r="N20" s="17"/>
      <c r="O20" s="17"/>
      <c r="P20" s="17"/>
      <c r="Q20" s="17"/>
      <c r="R20" s="17"/>
      <c r="S20" s="17"/>
      <c r="T20" s="17"/>
      <c r="U20" s="17"/>
      <c r="V20" s="35" t="e">
        <f t="shared" si="0"/>
        <v>#DIV/0!</v>
      </c>
      <c r="W20" s="16"/>
      <c r="X20" s="16"/>
      <c r="Y20" s="38"/>
    </row>
    <row r="21" ht="35.1" hidden="1" customHeight="1" spans="1:25">
      <c r="A21" s="20">
        <v>14</v>
      </c>
      <c r="B21" s="20"/>
      <c r="C21" s="23" t="s">
        <v>52</v>
      </c>
      <c r="D21" s="22"/>
      <c r="E21" s="22"/>
      <c r="F21" s="17"/>
      <c r="G21" s="17"/>
      <c r="H21" s="17"/>
      <c r="I21" s="17"/>
      <c r="J21" s="17"/>
      <c r="K21" s="17"/>
      <c r="L21" s="17"/>
      <c r="M21" s="17"/>
      <c r="N21" s="17"/>
      <c r="O21" s="17"/>
      <c r="P21" s="17"/>
      <c r="Q21" s="17"/>
      <c r="R21" s="17"/>
      <c r="S21" s="17"/>
      <c r="T21" s="17"/>
      <c r="U21" s="17"/>
      <c r="V21" s="35" t="e">
        <f t="shared" si="0"/>
        <v>#DIV/0!</v>
      </c>
      <c r="W21" s="16"/>
      <c r="X21" s="16"/>
      <c r="Y21" s="38"/>
    </row>
    <row r="22" ht="35.1" hidden="1" customHeight="1" spans="1:25">
      <c r="A22" s="20">
        <v>15</v>
      </c>
      <c r="B22" s="20"/>
      <c r="C22" s="23" t="s">
        <v>53</v>
      </c>
      <c r="D22" s="22"/>
      <c r="E22" s="22"/>
      <c r="F22" s="17"/>
      <c r="G22" s="17"/>
      <c r="H22" s="17"/>
      <c r="I22" s="17"/>
      <c r="J22" s="17"/>
      <c r="K22" s="17"/>
      <c r="L22" s="17"/>
      <c r="M22" s="17"/>
      <c r="N22" s="17"/>
      <c r="O22" s="17"/>
      <c r="P22" s="17"/>
      <c r="Q22" s="17"/>
      <c r="R22" s="17"/>
      <c r="S22" s="17"/>
      <c r="T22" s="17"/>
      <c r="U22" s="17"/>
      <c r="V22" s="35" t="e">
        <f t="shared" si="0"/>
        <v>#DIV/0!</v>
      </c>
      <c r="W22" s="16"/>
      <c r="X22" s="16"/>
      <c r="Y22" s="38"/>
    </row>
    <row r="23" ht="103" customHeight="1" spans="1:25">
      <c r="A23" s="20">
        <v>16</v>
      </c>
      <c r="B23" s="20"/>
      <c r="C23" s="23" t="s">
        <v>54</v>
      </c>
      <c r="D23" s="22" t="s">
        <v>55</v>
      </c>
      <c r="E23" s="22" t="s">
        <v>42</v>
      </c>
      <c r="F23" s="18">
        <f>G23+H23</f>
        <v>360</v>
      </c>
      <c r="G23" s="19">
        <v>60</v>
      </c>
      <c r="H23" s="18">
        <f>I23+J23+K23+L23+M23</f>
        <v>300</v>
      </c>
      <c r="I23" s="18"/>
      <c r="J23" s="19">
        <f>60+140</f>
        <v>200</v>
      </c>
      <c r="K23" s="18">
        <v>100</v>
      </c>
      <c r="L23" s="18"/>
      <c r="M23" s="18"/>
      <c r="N23" s="18">
        <f>O23+P23</f>
        <v>60</v>
      </c>
      <c r="O23" s="18">
        <v>60</v>
      </c>
      <c r="P23" s="18">
        <f>Q23+R23+S23+T23+U23</f>
        <v>0</v>
      </c>
      <c r="Q23" s="18"/>
      <c r="R23" s="18"/>
      <c r="S23" s="18"/>
      <c r="T23" s="18"/>
      <c r="U23" s="18"/>
      <c r="V23" s="35">
        <f t="shared" si="0"/>
        <v>0.166666666666667</v>
      </c>
      <c r="W23" s="16" t="s">
        <v>43</v>
      </c>
      <c r="X23" s="17" t="s">
        <v>56</v>
      </c>
      <c r="Y23" s="38"/>
    </row>
    <row r="24" ht="80" customHeight="1" spans="1:25">
      <c r="A24" s="20"/>
      <c r="B24" s="20"/>
      <c r="C24" s="23" t="s">
        <v>54</v>
      </c>
      <c r="D24" s="22" t="s">
        <v>57</v>
      </c>
      <c r="E24" s="22" t="s">
        <v>42</v>
      </c>
      <c r="F24" s="18">
        <f>G24+H24</f>
        <v>150</v>
      </c>
      <c r="G24" s="18">
        <v>150</v>
      </c>
      <c r="H24" s="18">
        <f>I24+J24+K24+L24+M24</f>
        <v>0</v>
      </c>
      <c r="I24" s="18"/>
      <c r="J24" s="18"/>
      <c r="K24" s="18"/>
      <c r="L24" s="18"/>
      <c r="M24" s="18"/>
      <c r="N24" s="18">
        <f>O24+P24</f>
        <v>150</v>
      </c>
      <c r="O24" s="18">
        <v>150</v>
      </c>
      <c r="P24" s="18">
        <f>Q24+R24+S24+T24+U24</f>
        <v>0</v>
      </c>
      <c r="Q24" s="18"/>
      <c r="R24" s="18"/>
      <c r="S24" s="18"/>
      <c r="T24" s="18"/>
      <c r="U24" s="18"/>
      <c r="V24" s="35">
        <f t="shared" si="0"/>
        <v>1</v>
      </c>
      <c r="W24" s="16" t="s">
        <v>43</v>
      </c>
      <c r="X24" s="17" t="s">
        <v>58</v>
      </c>
      <c r="Y24" s="38"/>
    </row>
    <row r="25" ht="86" customHeight="1" spans="1:25">
      <c r="A25" s="20"/>
      <c r="B25" s="20"/>
      <c r="C25" s="23" t="s">
        <v>54</v>
      </c>
      <c r="D25" s="22" t="s">
        <v>59</v>
      </c>
      <c r="E25" s="22" t="s">
        <v>42</v>
      </c>
      <c r="F25" s="18">
        <f>G25+H25</f>
        <v>200</v>
      </c>
      <c r="G25" s="19">
        <f>49.9991</f>
        <v>49.9991</v>
      </c>
      <c r="H25" s="18">
        <f>I25+J25+K25+L25+M25</f>
        <v>150.0009</v>
      </c>
      <c r="I25" s="18"/>
      <c r="J25" s="19">
        <f>200-49.9991</f>
        <v>150.0009</v>
      </c>
      <c r="K25" s="18"/>
      <c r="L25" s="18"/>
      <c r="M25" s="18"/>
      <c r="N25" s="18">
        <f>O25+P25</f>
        <v>0</v>
      </c>
      <c r="O25" s="18">
        <v>0</v>
      </c>
      <c r="P25" s="18">
        <f>Q25+R25+S25+T25+U25</f>
        <v>0</v>
      </c>
      <c r="Q25" s="18"/>
      <c r="R25" s="18"/>
      <c r="S25" s="18"/>
      <c r="T25" s="18"/>
      <c r="U25" s="18"/>
      <c r="V25" s="35">
        <f t="shared" si="0"/>
        <v>0</v>
      </c>
      <c r="W25" s="16" t="s">
        <v>43</v>
      </c>
      <c r="X25" s="17" t="s">
        <v>60</v>
      </c>
      <c r="Y25" s="38"/>
    </row>
    <row r="26" ht="68" customHeight="1" spans="1:25">
      <c r="A26" s="20"/>
      <c r="B26" s="20"/>
      <c r="C26" s="23" t="s">
        <v>54</v>
      </c>
      <c r="D26" s="22" t="s">
        <v>61</v>
      </c>
      <c r="E26" s="22" t="s">
        <v>42</v>
      </c>
      <c r="F26" s="18">
        <f>G26+H26</f>
        <v>100</v>
      </c>
      <c r="G26" s="18">
        <v>100</v>
      </c>
      <c r="H26" s="18">
        <f>I26+J26+K26+L26+M26</f>
        <v>0</v>
      </c>
      <c r="I26" s="18"/>
      <c r="J26" s="18"/>
      <c r="K26" s="18"/>
      <c r="L26" s="18"/>
      <c r="M26" s="18"/>
      <c r="N26" s="18">
        <f>O26+P26</f>
        <v>100</v>
      </c>
      <c r="O26" s="18">
        <v>100</v>
      </c>
      <c r="P26" s="18">
        <f>Q26+R26+S26+T26+U26</f>
        <v>0</v>
      </c>
      <c r="Q26" s="18"/>
      <c r="R26" s="18"/>
      <c r="S26" s="18"/>
      <c r="T26" s="18"/>
      <c r="U26" s="18"/>
      <c r="V26" s="35">
        <f t="shared" si="0"/>
        <v>1</v>
      </c>
      <c r="W26" s="16" t="s">
        <v>43</v>
      </c>
      <c r="X26" s="17" t="s">
        <v>62</v>
      </c>
      <c r="Y26" s="38"/>
    </row>
    <row r="27" ht="35.1" hidden="1" customHeight="1" spans="1:25">
      <c r="A27" s="20">
        <v>17</v>
      </c>
      <c r="B27" s="20"/>
      <c r="C27" s="23" t="s">
        <v>63</v>
      </c>
      <c r="D27" s="22"/>
      <c r="E27" s="22"/>
      <c r="F27" s="17"/>
      <c r="G27" s="17"/>
      <c r="H27" s="17"/>
      <c r="I27" s="17"/>
      <c r="J27" s="17"/>
      <c r="K27" s="17"/>
      <c r="L27" s="17"/>
      <c r="M27" s="17"/>
      <c r="N27" s="17"/>
      <c r="O27" s="17"/>
      <c r="P27" s="17"/>
      <c r="Q27" s="17"/>
      <c r="R27" s="17"/>
      <c r="S27" s="17"/>
      <c r="T27" s="17"/>
      <c r="U27" s="17"/>
      <c r="V27" s="35" t="e">
        <f t="shared" ref="V27:V77" si="1">N27/F27</f>
        <v>#DIV/0!</v>
      </c>
      <c r="W27" s="16"/>
      <c r="X27" s="16"/>
      <c r="Y27" s="38"/>
    </row>
    <row r="28" ht="35.1" hidden="1" customHeight="1" spans="1:25">
      <c r="A28" s="20">
        <v>18</v>
      </c>
      <c r="B28" s="20"/>
      <c r="C28" s="23" t="s">
        <v>64</v>
      </c>
      <c r="D28" s="22"/>
      <c r="E28" s="22"/>
      <c r="F28" s="17"/>
      <c r="G28" s="17"/>
      <c r="H28" s="17"/>
      <c r="I28" s="17"/>
      <c r="J28" s="17"/>
      <c r="K28" s="17"/>
      <c r="L28" s="17"/>
      <c r="M28" s="17"/>
      <c r="N28" s="17"/>
      <c r="O28" s="17"/>
      <c r="P28" s="17"/>
      <c r="Q28" s="17"/>
      <c r="R28" s="17"/>
      <c r="S28" s="17"/>
      <c r="T28" s="17"/>
      <c r="U28" s="17"/>
      <c r="V28" s="35" t="e">
        <f t="shared" si="1"/>
        <v>#DIV/0!</v>
      </c>
      <c r="W28" s="16"/>
      <c r="X28" s="16"/>
      <c r="Y28" s="38"/>
    </row>
    <row r="29" ht="35.1" hidden="1" customHeight="1" spans="1:25">
      <c r="A29" s="20">
        <v>19</v>
      </c>
      <c r="B29" s="20"/>
      <c r="C29" s="23" t="s">
        <v>65</v>
      </c>
      <c r="D29" s="22"/>
      <c r="E29" s="22"/>
      <c r="F29" s="17"/>
      <c r="G29" s="17"/>
      <c r="H29" s="17"/>
      <c r="I29" s="17"/>
      <c r="J29" s="17"/>
      <c r="K29" s="17"/>
      <c r="L29" s="17"/>
      <c r="M29" s="17"/>
      <c r="N29" s="17"/>
      <c r="O29" s="17"/>
      <c r="P29" s="17"/>
      <c r="Q29" s="17"/>
      <c r="R29" s="17"/>
      <c r="S29" s="17"/>
      <c r="T29" s="17"/>
      <c r="U29" s="17"/>
      <c r="V29" s="35" t="e">
        <f t="shared" si="1"/>
        <v>#DIV/0!</v>
      </c>
      <c r="W29" s="16"/>
      <c r="X29" s="16"/>
      <c r="Y29" s="38"/>
    </row>
    <row r="30" ht="35.1" customHeight="1" spans="1:25">
      <c r="A30" s="20">
        <v>20</v>
      </c>
      <c r="B30" s="20"/>
      <c r="C30" s="23" t="s">
        <v>66</v>
      </c>
      <c r="D30" s="22" t="s">
        <v>67</v>
      </c>
      <c r="E30" s="22" t="s">
        <v>42</v>
      </c>
      <c r="F30" s="18">
        <f>G30+H30</f>
        <v>322.16</v>
      </c>
      <c r="G30" s="19">
        <v>3.795</v>
      </c>
      <c r="H30" s="18">
        <f>I30+J30+K30+L30+M30</f>
        <v>318.365</v>
      </c>
      <c r="I30" s="18"/>
      <c r="J30" s="19">
        <f>322.16-3.795</f>
        <v>318.365</v>
      </c>
      <c r="K30" s="18"/>
      <c r="L30" s="18"/>
      <c r="M30" s="18"/>
      <c r="N30" s="18">
        <f>O30+P30</f>
        <v>3.795</v>
      </c>
      <c r="O30" s="18">
        <v>3.795</v>
      </c>
      <c r="P30" s="18">
        <f>Q30+R30+S30+T30+U30</f>
        <v>0</v>
      </c>
      <c r="Q30" s="18"/>
      <c r="R30" s="18"/>
      <c r="S30" s="18"/>
      <c r="T30" s="18"/>
      <c r="U30" s="18"/>
      <c r="V30" s="35">
        <f t="shared" si="1"/>
        <v>0.011779860938664</v>
      </c>
      <c r="W30" s="16" t="s">
        <v>49</v>
      </c>
      <c r="X30" s="16" t="s">
        <v>68</v>
      </c>
      <c r="Y30" s="38"/>
    </row>
    <row r="31" ht="35.1" hidden="1" customHeight="1" spans="1:25">
      <c r="A31" s="20">
        <v>21</v>
      </c>
      <c r="B31" s="20"/>
      <c r="C31" s="23" t="s">
        <v>69</v>
      </c>
      <c r="D31" s="22"/>
      <c r="E31" s="22"/>
      <c r="F31" s="17"/>
      <c r="G31" s="17"/>
      <c r="H31" s="17"/>
      <c r="I31" s="17"/>
      <c r="J31" s="17"/>
      <c r="K31" s="17"/>
      <c r="L31" s="17"/>
      <c r="M31" s="17"/>
      <c r="N31" s="17"/>
      <c r="O31" s="17"/>
      <c r="P31" s="17"/>
      <c r="Q31" s="17"/>
      <c r="R31" s="17"/>
      <c r="S31" s="17"/>
      <c r="T31" s="17"/>
      <c r="U31" s="17"/>
      <c r="V31" s="35" t="e">
        <f t="shared" si="1"/>
        <v>#DIV/0!</v>
      </c>
      <c r="W31" s="16"/>
      <c r="X31" s="16"/>
      <c r="Y31" s="38"/>
    </row>
    <row r="32" ht="35.1" hidden="1" customHeight="1" spans="1:25">
      <c r="A32" s="20">
        <v>22</v>
      </c>
      <c r="B32" s="20"/>
      <c r="C32" s="23" t="s">
        <v>70</v>
      </c>
      <c r="D32" s="22"/>
      <c r="E32" s="22"/>
      <c r="F32" s="17"/>
      <c r="G32" s="17"/>
      <c r="H32" s="17"/>
      <c r="I32" s="17"/>
      <c r="J32" s="17"/>
      <c r="K32" s="17"/>
      <c r="L32" s="17"/>
      <c r="M32" s="17"/>
      <c r="N32" s="17"/>
      <c r="O32" s="17"/>
      <c r="P32" s="17"/>
      <c r="Q32" s="17"/>
      <c r="R32" s="17"/>
      <c r="S32" s="17"/>
      <c r="T32" s="17"/>
      <c r="U32" s="17"/>
      <c r="V32" s="35" t="e">
        <f t="shared" si="1"/>
        <v>#DIV/0!</v>
      </c>
      <c r="W32" s="16"/>
      <c r="X32" s="16"/>
      <c r="Y32" s="38"/>
    </row>
    <row r="33" ht="35.1" hidden="1" customHeight="1" spans="1:25">
      <c r="A33" s="20">
        <v>23</v>
      </c>
      <c r="B33" s="20"/>
      <c r="C33" s="23" t="s">
        <v>71</v>
      </c>
      <c r="D33" s="22"/>
      <c r="E33" s="22"/>
      <c r="F33" s="17"/>
      <c r="G33" s="17"/>
      <c r="H33" s="17"/>
      <c r="I33" s="17"/>
      <c r="J33" s="17"/>
      <c r="K33" s="17"/>
      <c r="L33" s="17"/>
      <c r="M33" s="17"/>
      <c r="N33" s="17"/>
      <c r="O33" s="17"/>
      <c r="P33" s="17"/>
      <c r="Q33" s="17"/>
      <c r="R33" s="17"/>
      <c r="S33" s="17"/>
      <c r="T33" s="17"/>
      <c r="U33" s="17"/>
      <c r="V33" s="35" t="e">
        <f t="shared" si="1"/>
        <v>#DIV/0!</v>
      </c>
      <c r="W33" s="16"/>
      <c r="X33" s="16"/>
      <c r="Y33" s="38"/>
    </row>
    <row r="34" ht="35.1" hidden="1" customHeight="1" spans="1:25">
      <c r="A34" s="20">
        <v>24</v>
      </c>
      <c r="B34" s="20"/>
      <c r="C34" s="23" t="s">
        <v>72</v>
      </c>
      <c r="D34" s="22"/>
      <c r="E34" s="22"/>
      <c r="F34" s="17"/>
      <c r="G34" s="17"/>
      <c r="H34" s="17"/>
      <c r="I34" s="17"/>
      <c r="J34" s="17"/>
      <c r="K34" s="17"/>
      <c r="L34" s="17"/>
      <c r="M34" s="17"/>
      <c r="N34" s="17"/>
      <c r="O34" s="17"/>
      <c r="P34" s="17"/>
      <c r="Q34" s="17"/>
      <c r="R34" s="17"/>
      <c r="S34" s="17"/>
      <c r="T34" s="17"/>
      <c r="U34" s="17"/>
      <c r="V34" s="35" t="e">
        <f t="shared" si="1"/>
        <v>#DIV/0!</v>
      </c>
      <c r="W34" s="16"/>
      <c r="X34" s="16"/>
      <c r="Y34" s="38"/>
    </row>
    <row r="35" ht="35.1" hidden="1" customHeight="1" spans="1:25">
      <c r="A35" s="20">
        <v>25</v>
      </c>
      <c r="B35" s="20"/>
      <c r="C35" s="23" t="s">
        <v>73</v>
      </c>
      <c r="D35" s="22"/>
      <c r="E35" s="22"/>
      <c r="F35" s="17"/>
      <c r="G35" s="17"/>
      <c r="H35" s="17"/>
      <c r="I35" s="17"/>
      <c r="J35" s="17"/>
      <c r="K35" s="17"/>
      <c r="L35" s="17"/>
      <c r="M35" s="17"/>
      <c r="N35" s="17"/>
      <c r="O35" s="17"/>
      <c r="P35" s="17"/>
      <c r="Q35" s="17"/>
      <c r="R35" s="17"/>
      <c r="S35" s="17"/>
      <c r="T35" s="17"/>
      <c r="U35" s="17"/>
      <c r="V35" s="35" t="e">
        <f t="shared" si="1"/>
        <v>#DIV/0!</v>
      </c>
      <c r="W35" s="16"/>
      <c r="X35" s="16"/>
      <c r="Y35" s="38"/>
    </row>
    <row r="36" ht="35.1" hidden="1" customHeight="1" spans="1:25">
      <c r="A36" s="20">
        <v>26</v>
      </c>
      <c r="B36" s="20"/>
      <c r="C36" s="23" t="s">
        <v>74</v>
      </c>
      <c r="D36" s="22"/>
      <c r="E36" s="22"/>
      <c r="F36" s="17"/>
      <c r="G36" s="17"/>
      <c r="H36" s="17"/>
      <c r="I36" s="17"/>
      <c r="J36" s="17"/>
      <c r="K36" s="17"/>
      <c r="L36" s="17"/>
      <c r="M36" s="17"/>
      <c r="N36" s="17"/>
      <c r="O36" s="17"/>
      <c r="P36" s="17"/>
      <c r="Q36" s="17"/>
      <c r="R36" s="17"/>
      <c r="S36" s="17"/>
      <c r="T36" s="17"/>
      <c r="U36" s="17"/>
      <c r="V36" s="35" t="e">
        <f t="shared" si="1"/>
        <v>#DIV/0!</v>
      </c>
      <c r="W36" s="16"/>
      <c r="X36" s="16"/>
      <c r="Y36" s="38"/>
    </row>
    <row r="37" ht="35.1" hidden="1" customHeight="1" spans="1:25">
      <c r="A37" s="20">
        <v>27</v>
      </c>
      <c r="B37" s="20"/>
      <c r="C37" s="21" t="s">
        <v>75</v>
      </c>
      <c r="D37" s="22"/>
      <c r="E37" s="22"/>
      <c r="F37" s="17"/>
      <c r="G37" s="17"/>
      <c r="H37" s="17"/>
      <c r="I37" s="17"/>
      <c r="J37" s="17"/>
      <c r="K37" s="17"/>
      <c r="L37" s="17"/>
      <c r="M37" s="17"/>
      <c r="N37" s="17"/>
      <c r="O37" s="17"/>
      <c r="P37" s="17"/>
      <c r="Q37" s="17"/>
      <c r="R37" s="17"/>
      <c r="S37" s="17"/>
      <c r="T37" s="17"/>
      <c r="U37" s="17"/>
      <c r="V37" s="35" t="e">
        <f t="shared" si="1"/>
        <v>#DIV/0!</v>
      </c>
      <c r="W37" s="16"/>
      <c r="X37" s="16"/>
      <c r="Y37" s="38"/>
    </row>
    <row r="38" ht="35.1" hidden="1" customHeight="1" spans="1:25">
      <c r="A38" s="20">
        <v>28</v>
      </c>
      <c r="B38" s="24" t="s">
        <v>76</v>
      </c>
      <c r="C38" s="23" t="s">
        <v>77</v>
      </c>
      <c r="D38" s="24"/>
      <c r="E38" s="24"/>
      <c r="F38" s="17"/>
      <c r="G38" s="17"/>
      <c r="H38" s="17"/>
      <c r="I38" s="17"/>
      <c r="J38" s="17"/>
      <c r="K38" s="17"/>
      <c r="L38" s="17"/>
      <c r="M38" s="17"/>
      <c r="N38" s="17"/>
      <c r="O38" s="17"/>
      <c r="P38" s="17"/>
      <c r="Q38" s="17"/>
      <c r="R38" s="17"/>
      <c r="S38" s="17"/>
      <c r="T38" s="17"/>
      <c r="U38" s="17"/>
      <c r="V38" s="35" t="e">
        <f t="shared" si="1"/>
        <v>#DIV/0!</v>
      </c>
      <c r="W38" s="16"/>
      <c r="X38" s="16"/>
      <c r="Y38" s="38"/>
    </row>
    <row r="39" ht="35.1" hidden="1" customHeight="1" spans="1:25">
      <c r="A39" s="20">
        <v>29</v>
      </c>
      <c r="B39" s="24"/>
      <c r="C39" s="23" t="s">
        <v>78</v>
      </c>
      <c r="D39" s="24"/>
      <c r="E39" s="24"/>
      <c r="F39" s="17"/>
      <c r="G39" s="17"/>
      <c r="H39" s="17"/>
      <c r="I39" s="17"/>
      <c r="J39" s="17"/>
      <c r="K39" s="17"/>
      <c r="L39" s="17"/>
      <c r="M39" s="17"/>
      <c r="N39" s="17"/>
      <c r="O39" s="17"/>
      <c r="P39" s="17"/>
      <c r="Q39" s="17"/>
      <c r="R39" s="17"/>
      <c r="S39" s="17"/>
      <c r="T39" s="17"/>
      <c r="U39" s="17"/>
      <c r="V39" s="35" t="e">
        <f t="shared" si="1"/>
        <v>#DIV/0!</v>
      </c>
      <c r="W39" s="16"/>
      <c r="X39" s="16"/>
      <c r="Y39" s="38"/>
    </row>
    <row r="40" ht="35.1" hidden="1" customHeight="1" spans="1:25">
      <c r="A40" s="20">
        <v>30</v>
      </c>
      <c r="B40" s="24"/>
      <c r="C40" s="23" t="s">
        <v>79</v>
      </c>
      <c r="D40" s="24"/>
      <c r="E40" s="24"/>
      <c r="F40" s="17"/>
      <c r="G40" s="17"/>
      <c r="H40" s="17"/>
      <c r="I40" s="17"/>
      <c r="J40" s="17"/>
      <c r="K40" s="17"/>
      <c r="L40" s="17"/>
      <c r="M40" s="17"/>
      <c r="N40" s="17"/>
      <c r="O40" s="17"/>
      <c r="P40" s="17"/>
      <c r="Q40" s="17"/>
      <c r="R40" s="17"/>
      <c r="S40" s="17"/>
      <c r="T40" s="17"/>
      <c r="U40" s="17"/>
      <c r="V40" s="35" t="e">
        <f t="shared" si="1"/>
        <v>#DIV/0!</v>
      </c>
      <c r="W40" s="16"/>
      <c r="X40" s="16"/>
      <c r="Y40" s="38"/>
    </row>
    <row r="41" ht="35.1" hidden="1" customHeight="1" spans="1:25">
      <c r="A41" s="20">
        <v>31</v>
      </c>
      <c r="B41" s="24"/>
      <c r="C41" s="23" t="s">
        <v>80</v>
      </c>
      <c r="D41" s="24"/>
      <c r="E41" s="24"/>
      <c r="F41" s="17"/>
      <c r="G41" s="17"/>
      <c r="H41" s="17"/>
      <c r="I41" s="17"/>
      <c r="J41" s="17"/>
      <c r="K41" s="17"/>
      <c r="L41" s="17"/>
      <c r="M41" s="17"/>
      <c r="N41" s="17"/>
      <c r="O41" s="17"/>
      <c r="P41" s="17"/>
      <c r="Q41" s="17"/>
      <c r="R41" s="17"/>
      <c r="S41" s="17"/>
      <c r="T41" s="17"/>
      <c r="U41" s="17"/>
      <c r="V41" s="35" t="e">
        <f t="shared" si="1"/>
        <v>#DIV/0!</v>
      </c>
      <c r="W41" s="16"/>
      <c r="X41" s="16"/>
      <c r="Y41" s="38"/>
    </row>
    <row r="42" ht="35.1" hidden="1" customHeight="1" spans="1:25">
      <c r="A42" s="20">
        <v>32</v>
      </c>
      <c r="B42" s="24"/>
      <c r="C42" s="23" t="s">
        <v>81</v>
      </c>
      <c r="D42" s="24"/>
      <c r="E42" s="24"/>
      <c r="F42" s="17"/>
      <c r="G42" s="17"/>
      <c r="H42" s="17"/>
      <c r="I42" s="17"/>
      <c r="J42" s="17"/>
      <c r="K42" s="17"/>
      <c r="L42" s="17"/>
      <c r="M42" s="17"/>
      <c r="N42" s="17"/>
      <c r="O42" s="34"/>
      <c r="P42" s="34"/>
      <c r="Q42" s="34"/>
      <c r="R42" s="34"/>
      <c r="S42" s="34"/>
      <c r="T42" s="34"/>
      <c r="U42" s="17"/>
      <c r="V42" s="35" t="e">
        <f t="shared" si="1"/>
        <v>#DIV/0!</v>
      </c>
      <c r="W42" s="16"/>
      <c r="X42" s="16"/>
      <c r="Y42" s="38"/>
    </row>
    <row r="43" ht="35.1" hidden="1" customHeight="1" spans="1:25">
      <c r="A43" s="20">
        <v>33</v>
      </c>
      <c r="B43" s="24"/>
      <c r="C43" s="23" t="s">
        <v>82</v>
      </c>
      <c r="D43" s="24"/>
      <c r="E43" s="24"/>
      <c r="F43" s="17"/>
      <c r="G43" s="17"/>
      <c r="H43" s="17"/>
      <c r="I43" s="17"/>
      <c r="J43" s="17"/>
      <c r="K43" s="17"/>
      <c r="L43" s="17"/>
      <c r="M43" s="17"/>
      <c r="N43" s="17"/>
      <c r="O43" s="34"/>
      <c r="P43" s="34"/>
      <c r="Q43" s="34"/>
      <c r="R43" s="34"/>
      <c r="S43" s="34"/>
      <c r="T43" s="34"/>
      <c r="U43" s="17"/>
      <c r="V43" s="35" t="e">
        <f t="shared" si="1"/>
        <v>#DIV/0!</v>
      </c>
      <c r="W43" s="16"/>
      <c r="X43" s="16"/>
      <c r="Y43" s="38"/>
    </row>
    <row r="44" s="2" customFormat="1" ht="128" customHeight="1" spans="1:25">
      <c r="A44" s="22">
        <v>34</v>
      </c>
      <c r="B44" s="24"/>
      <c r="C44" s="23" t="s">
        <v>83</v>
      </c>
      <c r="D44" s="24" t="s">
        <v>84</v>
      </c>
      <c r="E44" s="22" t="s">
        <v>42</v>
      </c>
      <c r="F44" s="25">
        <f>G44+H44</f>
        <v>222</v>
      </c>
      <c r="G44" s="25">
        <v>100</v>
      </c>
      <c r="H44" s="25">
        <f>I44+J44+K44+L44+M44</f>
        <v>122</v>
      </c>
      <c r="I44" s="25"/>
      <c r="J44" s="25"/>
      <c r="K44" s="25">
        <v>50</v>
      </c>
      <c r="L44" s="25">
        <v>72</v>
      </c>
      <c r="M44" s="25"/>
      <c r="N44" s="25">
        <f>O44+P44</f>
        <v>137.75</v>
      </c>
      <c r="O44" s="25">
        <v>100</v>
      </c>
      <c r="P44" s="25">
        <f>Q44+R44+S44+T44+U44</f>
        <v>37.75</v>
      </c>
      <c r="Q44" s="25"/>
      <c r="R44" s="25"/>
      <c r="S44" s="25">
        <v>37.75</v>
      </c>
      <c r="T44" s="25"/>
      <c r="U44" s="25"/>
      <c r="V44" s="36">
        <f t="shared" si="1"/>
        <v>0.620495495495496</v>
      </c>
      <c r="W44" s="37" t="s">
        <v>43</v>
      </c>
      <c r="X44" s="34" t="s">
        <v>85</v>
      </c>
      <c r="Y44" s="39"/>
    </row>
    <row r="45" ht="153" customHeight="1" spans="1:25">
      <c r="A45" s="20"/>
      <c r="B45" s="24"/>
      <c r="C45" s="23" t="s">
        <v>83</v>
      </c>
      <c r="D45" s="24" t="s">
        <v>86</v>
      </c>
      <c r="E45" s="22" t="s">
        <v>42</v>
      </c>
      <c r="F45" s="18">
        <f>G45+H45</f>
        <v>100</v>
      </c>
      <c r="G45" s="18">
        <v>100</v>
      </c>
      <c r="H45" s="18">
        <f>I45+J45+K45+L45+M45</f>
        <v>0</v>
      </c>
      <c r="I45" s="18"/>
      <c r="J45" s="18"/>
      <c r="K45" s="18"/>
      <c r="L45" s="18"/>
      <c r="M45" s="18"/>
      <c r="N45" s="18">
        <f>O45+P45</f>
        <v>89.48</v>
      </c>
      <c r="O45" s="25">
        <v>89.48</v>
      </c>
      <c r="P45" s="25">
        <f>Q45+R45+S45+T45+U45</f>
        <v>0</v>
      </c>
      <c r="Q45" s="25"/>
      <c r="R45" s="25"/>
      <c r="S45" s="25"/>
      <c r="T45" s="25"/>
      <c r="U45" s="18"/>
      <c r="V45" s="35">
        <f t="shared" si="1"/>
        <v>0.8948</v>
      </c>
      <c r="W45" s="16" t="s">
        <v>43</v>
      </c>
      <c r="X45" s="17" t="s">
        <v>87</v>
      </c>
      <c r="Y45" s="38"/>
    </row>
    <row r="46" ht="35.1" hidden="1" customHeight="1" spans="1:25">
      <c r="A46" s="20">
        <v>35</v>
      </c>
      <c r="B46" s="24"/>
      <c r="C46" s="23" t="s">
        <v>88</v>
      </c>
      <c r="D46" s="24"/>
      <c r="E46" s="24"/>
      <c r="F46" s="17"/>
      <c r="G46" s="17"/>
      <c r="H46" s="17"/>
      <c r="I46" s="17"/>
      <c r="J46" s="17"/>
      <c r="K46" s="17"/>
      <c r="L46" s="17"/>
      <c r="M46" s="17"/>
      <c r="N46" s="17"/>
      <c r="O46" s="17"/>
      <c r="P46" s="17"/>
      <c r="Q46" s="17"/>
      <c r="R46" s="17"/>
      <c r="S46" s="17"/>
      <c r="T46" s="17"/>
      <c r="U46" s="17"/>
      <c r="V46" s="35" t="e">
        <f t="shared" si="1"/>
        <v>#DIV/0!</v>
      </c>
      <c r="W46" s="16"/>
      <c r="X46" s="16"/>
      <c r="Y46" s="38"/>
    </row>
    <row r="47" ht="35.1" hidden="1" customHeight="1" spans="1:25">
      <c r="A47" s="20">
        <v>36</v>
      </c>
      <c r="B47" s="24"/>
      <c r="C47" s="23" t="s">
        <v>89</v>
      </c>
      <c r="D47" s="24"/>
      <c r="E47" s="24"/>
      <c r="F47" s="17"/>
      <c r="G47" s="17"/>
      <c r="H47" s="17"/>
      <c r="I47" s="17"/>
      <c r="J47" s="17"/>
      <c r="K47" s="17"/>
      <c r="L47" s="17"/>
      <c r="M47" s="17"/>
      <c r="N47" s="17"/>
      <c r="O47" s="17"/>
      <c r="P47" s="17"/>
      <c r="Q47" s="17"/>
      <c r="R47" s="17"/>
      <c r="S47" s="17"/>
      <c r="T47" s="17"/>
      <c r="U47" s="17"/>
      <c r="V47" s="35" t="e">
        <f t="shared" si="1"/>
        <v>#DIV/0!</v>
      </c>
      <c r="W47" s="16"/>
      <c r="X47" s="16"/>
      <c r="Y47" s="38"/>
    </row>
    <row r="48" ht="35.1" hidden="1" customHeight="1" spans="1:25">
      <c r="A48" s="20">
        <v>37</v>
      </c>
      <c r="B48" s="24"/>
      <c r="C48" s="23" t="s">
        <v>90</v>
      </c>
      <c r="D48" s="24"/>
      <c r="E48" s="24"/>
      <c r="F48" s="17"/>
      <c r="G48" s="17"/>
      <c r="H48" s="17"/>
      <c r="I48" s="17"/>
      <c r="J48" s="17"/>
      <c r="K48" s="17"/>
      <c r="L48" s="17"/>
      <c r="M48" s="17"/>
      <c r="N48" s="17"/>
      <c r="O48" s="17"/>
      <c r="P48" s="17"/>
      <c r="Q48" s="17"/>
      <c r="R48" s="17"/>
      <c r="S48" s="17"/>
      <c r="T48" s="17"/>
      <c r="U48" s="17"/>
      <c r="V48" s="35" t="e">
        <f t="shared" si="1"/>
        <v>#DIV/0!</v>
      </c>
      <c r="W48" s="16"/>
      <c r="X48" s="16"/>
      <c r="Y48" s="38"/>
    </row>
    <row r="49" ht="35.1" hidden="1" customHeight="1" spans="1:25">
      <c r="A49" s="20">
        <v>38</v>
      </c>
      <c r="B49" s="24"/>
      <c r="C49" s="23" t="s">
        <v>91</v>
      </c>
      <c r="D49" s="24"/>
      <c r="E49" s="24"/>
      <c r="F49" s="17"/>
      <c r="G49" s="17"/>
      <c r="H49" s="17"/>
      <c r="I49" s="17"/>
      <c r="J49" s="17"/>
      <c r="K49" s="17"/>
      <c r="L49" s="17"/>
      <c r="M49" s="17"/>
      <c r="N49" s="17"/>
      <c r="O49" s="17"/>
      <c r="P49" s="17"/>
      <c r="Q49" s="17"/>
      <c r="R49" s="17"/>
      <c r="S49" s="17"/>
      <c r="T49" s="17"/>
      <c r="U49" s="17"/>
      <c r="V49" s="35" t="e">
        <f t="shared" si="1"/>
        <v>#DIV/0!</v>
      </c>
      <c r="W49" s="16"/>
      <c r="X49" s="16"/>
      <c r="Y49" s="38"/>
    </row>
    <row r="50" ht="35.1" hidden="1" customHeight="1" spans="1:25">
      <c r="A50" s="20">
        <v>39</v>
      </c>
      <c r="B50" s="24"/>
      <c r="C50" s="23" t="s">
        <v>92</v>
      </c>
      <c r="D50" s="24"/>
      <c r="E50" s="24"/>
      <c r="F50" s="17"/>
      <c r="G50" s="17"/>
      <c r="H50" s="17"/>
      <c r="I50" s="17"/>
      <c r="J50" s="17"/>
      <c r="K50" s="17"/>
      <c r="L50" s="17"/>
      <c r="M50" s="17"/>
      <c r="N50" s="17"/>
      <c r="O50" s="17"/>
      <c r="P50" s="17"/>
      <c r="Q50" s="17"/>
      <c r="R50" s="17"/>
      <c r="S50" s="17"/>
      <c r="T50" s="17"/>
      <c r="U50" s="17"/>
      <c r="V50" s="35" t="e">
        <f t="shared" si="1"/>
        <v>#DIV/0!</v>
      </c>
      <c r="W50" s="16"/>
      <c r="X50" s="16"/>
      <c r="Y50" s="38"/>
    </row>
    <row r="51" ht="73" customHeight="1" spans="1:25">
      <c r="A51" s="20">
        <v>40</v>
      </c>
      <c r="B51" s="24"/>
      <c r="C51" s="23" t="s">
        <v>93</v>
      </c>
      <c r="D51" s="24" t="s">
        <v>94</v>
      </c>
      <c r="E51" s="22" t="s">
        <v>42</v>
      </c>
      <c r="F51" s="18">
        <f>G51+H51</f>
        <v>224.94</v>
      </c>
      <c r="G51" s="18">
        <v>224.94</v>
      </c>
      <c r="H51" s="18">
        <f>I51+J51+K51+L51+M51</f>
        <v>0</v>
      </c>
      <c r="I51" s="18"/>
      <c r="J51" s="18"/>
      <c r="K51" s="18"/>
      <c r="L51" s="18"/>
      <c r="M51" s="18"/>
      <c r="N51" s="18">
        <f>O51+P51</f>
        <v>218.4</v>
      </c>
      <c r="O51" s="18">
        <v>218.4</v>
      </c>
      <c r="P51" s="18">
        <f>Q51+R51+S51+T51+U51</f>
        <v>0</v>
      </c>
      <c r="Q51" s="18"/>
      <c r="R51" s="18"/>
      <c r="S51" s="18"/>
      <c r="T51" s="18"/>
      <c r="U51" s="18"/>
      <c r="V51" s="35">
        <f t="shared" si="1"/>
        <v>0.970925580154708</v>
      </c>
      <c r="W51" s="16" t="s">
        <v>43</v>
      </c>
      <c r="X51" s="17" t="s">
        <v>95</v>
      </c>
      <c r="Y51" s="38"/>
    </row>
    <row r="52" ht="58" customHeight="1" spans="1:25">
      <c r="A52" s="20"/>
      <c r="B52" s="24"/>
      <c r="C52" s="23" t="s">
        <v>93</v>
      </c>
      <c r="D52" s="24" t="s">
        <v>96</v>
      </c>
      <c r="E52" s="22" t="s">
        <v>42</v>
      </c>
      <c r="F52" s="18">
        <f>G52+H52</f>
        <v>68</v>
      </c>
      <c r="G52" s="18">
        <v>68</v>
      </c>
      <c r="H52" s="18">
        <f>I52+J52+K52+L52+M52</f>
        <v>0</v>
      </c>
      <c r="I52" s="18"/>
      <c r="J52" s="18"/>
      <c r="K52" s="18"/>
      <c r="L52" s="18"/>
      <c r="M52" s="18"/>
      <c r="N52" s="18">
        <f>O52+P52</f>
        <v>64.629749</v>
      </c>
      <c r="O52" s="18">
        <v>64.629749</v>
      </c>
      <c r="P52" s="18">
        <f>Q52+R52+S52+T52+U52</f>
        <v>0</v>
      </c>
      <c r="Q52" s="18"/>
      <c r="R52" s="18"/>
      <c r="S52" s="18"/>
      <c r="T52" s="18"/>
      <c r="U52" s="18"/>
      <c r="V52" s="35">
        <f t="shared" si="1"/>
        <v>0.950437485294118</v>
      </c>
      <c r="W52" s="16" t="s">
        <v>43</v>
      </c>
      <c r="X52" s="17" t="s">
        <v>97</v>
      </c>
      <c r="Y52" s="38"/>
    </row>
    <row r="53" ht="67" customHeight="1" spans="1:25">
      <c r="A53" s="20"/>
      <c r="B53" s="24"/>
      <c r="C53" s="23" t="s">
        <v>93</v>
      </c>
      <c r="D53" s="24" t="s">
        <v>98</v>
      </c>
      <c r="E53" s="22" t="s">
        <v>42</v>
      </c>
      <c r="F53" s="18">
        <f>G53+H53</f>
        <v>46.06</v>
      </c>
      <c r="G53" s="18">
        <v>46.06</v>
      </c>
      <c r="H53" s="18">
        <f>I53+J53+K53+L53+M53</f>
        <v>0</v>
      </c>
      <c r="I53" s="18"/>
      <c r="J53" s="18"/>
      <c r="K53" s="18"/>
      <c r="L53" s="18"/>
      <c r="M53" s="18"/>
      <c r="N53" s="18">
        <f>O53+P53</f>
        <v>46.06</v>
      </c>
      <c r="O53" s="18">
        <v>46.06</v>
      </c>
      <c r="P53" s="18">
        <f>Q53+R53+S53+T53+U53</f>
        <v>0</v>
      </c>
      <c r="Q53" s="18"/>
      <c r="R53" s="18"/>
      <c r="S53" s="18"/>
      <c r="T53" s="18"/>
      <c r="U53" s="18"/>
      <c r="V53" s="35">
        <f t="shared" si="1"/>
        <v>1</v>
      </c>
      <c r="W53" s="16" t="s">
        <v>43</v>
      </c>
      <c r="X53" s="17" t="s">
        <v>99</v>
      </c>
      <c r="Y53" s="38"/>
    </row>
    <row r="54" ht="35.1" hidden="1" customHeight="1" spans="1:25">
      <c r="A54" s="20">
        <v>41</v>
      </c>
      <c r="B54" s="24"/>
      <c r="C54" s="23" t="s">
        <v>100</v>
      </c>
      <c r="D54" s="22"/>
      <c r="E54" s="22"/>
      <c r="F54" s="17"/>
      <c r="G54" s="17"/>
      <c r="H54" s="17"/>
      <c r="I54" s="17"/>
      <c r="J54" s="17"/>
      <c r="K54" s="17"/>
      <c r="L54" s="17"/>
      <c r="M54" s="17"/>
      <c r="N54" s="17"/>
      <c r="O54" s="17"/>
      <c r="P54" s="17"/>
      <c r="Q54" s="17"/>
      <c r="R54" s="17"/>
      <c r="S54" s="17"/>
      <c r="T54" s="17"/>
      <c r="U54" s="17"/>
      <c r="V54" s="35" t="e">
        <f t="shared" si="1"/>
        <v>#DIV/0!</v>
      </c>
      <c r="W54" s="16"/>
      <c r="X54" s="16"/>
      <c r="Y54" s="38"/>
    </row>
    <row r="55" ht="35.1" hidden="1" customHeight="1" spans="1:25">
      <c r="A55" s="20">
        <v>42</v>
      </c>
      <c r="B55" s="24"/>
      <c r="C55" s="26" t="s">
        <v>101</v>
      </c>
      <c r="D55" s="22"/>
      <c r="E55" s="22"/>
      <c r="F55" s="17"/>
      <c r="G55" s="17"/>
      <c r="H55" s="17"/>
      <c r="I55" s="17"/>
      <c r="J55" s="17"/>
      <c r="K55" s="17"/>
      <c r="L55" s="17"/>
      <c r="M55" s="17"/>
      <c r="N55" s="17"/>
      <c r="O55" s="17"/>
      <c r="P55" s="17"/>
      <c r="Q55" s="17"/>
      <c r="R55" s="17"/>
      <c r="S55" s="17"/>
      <c r="T55" s="17"/>
      <c r="U55" s="17"/>
      <c r="V55" s="35" t="e">
        <f t="shared" si="1"/>
        <v>#DIV/0!</v>
      </c>
      <c r="W55" s="16"/>
      <c r="X55" s="16"/>
      <c r="Y55" s="38"/>
    </row>
    <row r="56" ht="35.1" hidden="1" customHeight="1" spans="1:25">
      <c r="A56" s="20">
        <v>43</v>
      </c>
      <c r="B56" s="24"/>
      <c r="C56" s="26" t="s">
        <v>102</v>
      </c>
      <c r="D56" s="22"/>
      <c r="E56" s="22"/>
      <c r="F56" s="17"/>
      <c r="G56" s="17"/>
      <c r="H56" s="17"/>
      <c r="I56" s="17"/>
      <c r="J56" s="17"/>
      <c r="K56" s="17"/>
      <c r="L56" s="17"/>
      <c r="M56" s="17"/>
      <c r="N56" s="17"/>
      <c r="O56" s="17"/>
      <c r="P56" s="17"/>
      <c r="Q56" s="17"/>
      <c r="R56" s="17"/>
      <c r="S56" s="17"/>
      <c r="T56" s="17"/>
      <c r="U56" s="17"/>
      <c r="V56" s="35" t="e">
        <f t="shared" si="1"/>
        <v>#DIV/0!</v>
      </c>
      <c r="W56" s="16"/>
      <c r="X56" s="16"/>
      <c r="Y56" s="38"/>
    </row>
    <row r="57" ht="35.1" hidden="1" customHeight="1" spans="1:25">
      <c r="A57" s="20">
        <v>44</v>
      </c>
      <c r="B57" s="24"/>
      <c r="C57" s="21" t="s">
        <v>103</v>
      </c>
      <c r="D57" s="24"/>
      <c r="E57" s="24"/>
      <c r="F57" s="17"/>
      <c r="G57" s="17"/>
      <c r="H57" s="17"/>
      <c r="I57" s="17"/>
      <c r="J57" s="17"/>
      <c r="K57" s="17"/>
      <c r="L57" s="17"/>
      <c r="M57" s="17"/>
      <c r="N57" s="17"/>
      <c r="O57" s="17"/>
      <c r="P57" s="17"/>
      <c r="Q57" s="17"/>
      <c r="R57" s="17"/>
      <c r="S57" s="17"/>
      <c r="T57" s="17"/>
      <c r="U57" s="17"/>
      <c r="V57" s="35" t="e">
        <f t="shared" si="1"/>
        <v>#DIV/0!</v>
      </c>
      <c r="W57" s="16"/>
      <c r="X57" s="16"/>
      <c r="Y57" s="38"/>
    </row>
    <row r="58" ht="95" hidden="1" customHeight="1" spans="1:25">
      <c r="A58" s="20">
        <v>45</v>
      </c>
      <c r="B58" s="20" t="s">
        <v>104</v>
      </c>
      <c r="C58" s="23" t="s">
        <v>105</v>
      </c>
      <c r="D58" s="24"/>
      <c r="E58" s="22"/>
      <c r="F58" s="18"/>
      <c r="G58" s="18"/>
      <c r="H58" s="18"/>
      <c r="I58" s="18"/>
      <c r="J58" s="18"/>
      <c r="K58" s="18"/>
      <c r="L58" s="18"/>
      <c r="M58" s="18"/>
      <c r="N58" s="18"/>
      <c r="O58" s="18"/>
      <c r="P58" s="18"/>
      <c r="Q58" s="18"/>
      <c r="R58" s="18"/>
      <c r="S58" s="18"/>
      <c r="T58" s="18"/>
      <c r="U58" s="18"/>
      <c r="V58" s="35"/>
      <c r="W58" s="16"/>
      <c r="X58" s="17"/>
      <c r="Y58" s="38"/>
    </row>
    <row r="59" ht="69" hidden="1" customHeight="1" spans="1:25">
      <c r="A59" s="20"/>
      <c r="B59" s="20"/>
      <c r="C59" s="23" t="s">
        <v>105</v>
      </c>
      <c r="D59" s="24"/>
      <c r="E59" s="22"/>
      <c r="F59" s="18"/>
      <c r="G59" s="18"/>
      <c r="H59" s="18"/>
      <c r="I59" s="18"/>
      <c r="J59" s="18"/>
      <c r="K59" s="18"/>
      <c r="L59" s="18"/>
      <c r="M59" s="18"/>
      <c r="N59" s="18"/>
      <c r="O59" s="18"/>
      <c r="P59" s="18"/>
      <c r="Q59" s="18"/>
      <c r="R59" s="18"/>
      <c r="S59" s="18"/>
      <c r="T59" s="18"/>
      <c r="U59" s="18"/>
      <c r="V59" s="35"/>
      <c r="W59" s="16"/>
      <c r="X59" s="17"/>
      <c r="Y59" s="38"/>
    </row>
    <row r="60" ht="92" hidden="1" customHeight="1" spans="1:25">
      <c r="A60" s="20"/>
      <c r="B60" s="20"/>
      <c r="C60" s="23" t="s">
        <v>105</v>
      </c>
      <c r="D60" s="24"/>
      <c r="E60" s="22"/>
      <c r="F60" s="18"/>
      <c r="G60" s="18"/>
      <c r="H60" s="18"/>
      <c r="I60" s="18"/>
      <c r="J60" s="18"/>
      <c r="K60" s="18"/>
      <c r="L60" s="18"/>
      <c r="M60" s="18"/>
      <c r="N60" s="18"/>
      <c r="O60" s="18"/>
      <c r="P60" s="18"/>
      <c r="Q60" s="18"/>
      <c r="R60" s="18"/>
      <c r="S60" s="18"/>
      <c r="T60" s="18"/>
      <c r="U60" s="18"/>
      <c r="V60" s="35"/>
      <c r="W60" s="16"/>
      <c r="X60" s="17"/>
      <c r="Y60" s="38"/>
    </row>
    <row r="61" ht="35.1" hidden="1" customHeight="1" spans="1:25">
      <c r="A61" s="20">
        <v>46</v>
      </c>
      <c r="B61" s="20"/>
      <c r="C61" s="23" t="s">
        <v>106</v>
      </c>
      <c r="D61" s="20"/>
      <c r="E61" s="20"/>
      <c r="F61" s="17"/>
      <c r="G61" s="17"/>
      <c r="H61" s="17"/>
      <c r="I61" s="17"/>
      <c r="J61" s="17"/>
      <c r="K61" s="17"/>
      <c r="L61" s="17"/>
      <c r="M61" s="17"/>
      <c r="N61" s="17"/>
      <c r="O61" s="17"/>
      <c r="P61" s="17"/>
      <c r="Q61" s="17"/>
      <c r="R61" s="17"/>
      <c r="S61" s="17"/>
      <c r="T61" s="17"/>
      <c r="U61" s="17"/>
      <c r="V61" s="35" t="e">
        <f t="shared" si="1"/>
        <v>#DIV/0!</v>
      </c>
      <c r="W61" s="16"/>
      <c r="X61" s="17"/>
      <c r="Y61" s="38"/>
    </row>
    <row r="62" ht="35.1" hidden="1" customHeight="1" spans="1:25">
      <c r="A62" s="20">
        <v>47</v>
      </c>
      <c r="B62" s="20"/>
      <c r="C62" s="27" t="s">
        <v>107</v>
      </c>
      <c r="D62" s="20"/>
      <c r="E62" s="20"/>
      <c r="F62" s="17"/>
      <c r="G62" s="17"/>
      <c r="H62" s="17"/>
      <c r="I62" s="17"/>
      <c r="J62" s="17"/>
      <c r="K62" s="17"/>
      <c r="L62" s="17"/>
      <c r="M62" s="17"/>
      <c r="N62" s="17"/>
      <c r="O62" s="17"/>
      <c r="P62" s="17"/>
      <c r="Q62" s="17"/>
      <c r="R62" s="17"/>
      <c r="S62" s="17"/>
      <c r="T62" s="17"/>
      <c r="U62" s="17"/>
      <c r="V62" s="35" t="e">
        <f t="shared" si="1"/>
        <v>#DIV/0!</v>
      </c>
      <c r="W62" s="16"/>
      <c r="X62" s="17"/>
      <c r="Y62" s="38"/>
    </row>
    <row r="63" ht="35.1" hidden="1" customHeight="1" spans="1:25">
      <c r="A63" s="20">
        <v>48</v>
      </c>
      <c r="B63" s="20"/>
      <c r="C63" s="23" t="s">
        <v>108</v>
      </c>
      <c r="D63" s="20"/>
      <c r="E63" s="20"/>
      <c r="F63" s="17"/>
      <c r="G63" s="17"/>
      <c r="H63" s="17"/>
      <c r="I63" s="17"/>
      <c r="J63" s="17"/>
      <c r="K63" s="17"/>
      <c r="L63" s="17"/>
      <c r="M63" s="17"/>
      <c r="N63" s="17"/>
      <c r="O63" s="17"/>
      <c r="P63" s="17"/>
      <c r="Q63" s="17"/>
      <c r="R63" s="17"/>
      <c r="S63" s="17"/>
      <c r="T63" s="17"/>
      <c r="U63" s="17"/>
      <c r="V63" s="35" t="e">
        <f t="shared" si="1"/>
        <v>#DIV/0!</v>
      </c>
      <c r="W63" s="16"/>
      <c r="X63" s="17"/>
      <c r="Y63" s="38"/>
    </row>
    <row r="64" ht="35.1" customHeight="1" spans="1:25">
      <c r="A64" s="20">
        <v>49</v>
      </c>
      <c r="B64" s="20"/>
      <c r="C64" s="28" t="s">
        <v>109</v>
      </c>
      <c r="D64" s="24" t="s">
        <v>110</v>
      </c>
      <c r="E64" s="22" t="s">
        <v>42</v>
      </c>
      <c r="F64" s="18">
        <f>G64+H64</f>
        <v>1267.94</v>
      </c>
      <c r="G64" s="18">
        <v>682.64</v>
      </c>
      <c r="H64" s="18">
        <f>I64+J64+K64+L64+M64</f>
        <v>585.3</v>
      </c>
      <c r="I64" s="18">
        <v>167.3</v>
      </c>
      <c r="J64" s="18">
        <v>418</v>
      </c>
      <c r="K64" s="18"/>
      <c r="L64" s="18"/>
      <c r="M64" s="18"/>
      <c r="N64" s="18">
        <f>O64+P64</f>
        <v>920.453899</v>
      </c>
      <c r="O64" s="18">
        <v>682.64</v>
      </c>
      <c r="P64" s="18">
        <f>Q64+R64+S64+T64+U64</f>
        <v>237.813899</v>
      </c>
      <c r="Q64" s="18">
        <v>101.48</v>
      </c>
      <c r="R64" s="18">
        <v>136.333899</v>
      </c>
      <c r="S64" s="18"/>
      <c r="T64" s="18"/>
      <c r="U64" s="18"/>
      <c r="V64" s="35">
        <f t="shared" si="1"/>
        <v>0.72594436566399</v>
      </c>
      <c r="W64" s="16" t="s">
        <v>43</v>
      </c>
      <c r="X64" s="17" t="s">
        <v>111</v>
      </c>
      <c r="Y64" s="38"/>
    </row>
    <row r="65" ht="35.1" customHeight="1" spans="1:25">
      <c r="A65" s="20"/>
      <c r="B65" s="20"/>
      <c r="C65" s="28" t="s">
        <v>109</v>
      </c>
      <c r="D65" s="24" t="s">
        <v>112</v>
      </c>
      <c r="E65" s="22" t="s">
        <v>42</v>
      </c>
      <c r="F65" s="18">
        <f>G65+H65</f>
        <v>100</v>
      </c>
      <c r="G65" s="18">
        <v>100</v>
      </c>
      <c r="H65" s="18">
        <f>I65+J65+K65+L65+M65</f>
        <v>0</v>
      </c>
      <c r="I65" s="18"/>
      <c r="J65" s="18"/>
      <c r="K65" s="18"/>
      <c r="L65" s="18"/>
      <c r="M65" s="18"/>
      <c r="N65" s="18">
        <f>O65+P65</f>
        <v>30.437181</v>
      </c>
      <c r="O65" s="18">
        <v>30.437181</v>
      </c>
      <c r="P65" s="18">
        <f>Q65+R65+S65+T65+U65</f>
        <v>0</v>
      </c>
      <c r="Q65" s="18"/>
      <c r="R65" s="18"/>
      <c r="S65" s="18"/>
      <c r="T65" s="18"/>
      <c r="U65" s="18"/>
      <c r="V65" s="35">
        <f t="shared" si="1"/>
        <v>0.30437181</v>
      </c>
      <c r="W65" s="16" t="s">
        <v>43</v>
      </c>
      <c r="X65" s="17" t="s">
        <v>113</v>
      </c>
      <c r="Y65" s="38"/>
    </row>
    <row r="66" ht="35.1" customHeight="1" spans="1:25">
      <c r="A66" s="20"/>
      <c r="B66" s="20"/>
      <c r="C66" s="28" t="s">
        <v>109</v>
      </c>
      <c r="D66" s="24" t="s">
        <v>114</v>
      </c>
      <c r="E66" s="22" t="s">
        <v>42</v>
      </c>
      <c r="F66" s="18">
        <f>G66+H66</f>
        <v>100</v>
      </c>
      <c r="G66" s="18">
        <v>100</v>
      </c>
      <c r="H66" s="18">
        <f>I66+J66+K66+L66+M66</f>
        <v>0</v>
      </c>
      <c r="I66" s="18"/>
      <c r="J66" s="18"/>
      <c r="K66" s="18"/>
      <c r="L66" s="18"/>
      <c r="M66" s="18"/>
      <c r="N66" s="18"/>
      <c r="O66" s="18"/>
      <c r="P66" s="18"/>
      <c r="Q66" s="18"/>
      <c r="R66" s="18"/>
      <c r="S66" s="18"/>
      <c r="T66" s="18"/>
      <c r="U66" s="18"/>
      <c r="V66" s="35">
        <f t="shared" si="1"/>
        <v>0</v>
      </c>
      <c r="W66" s="16" t="s">
        <v>43</v>
      </c>
      <c r="X66" s="17" t="s">
        <v>115</v>
      </c>
      <c r="Y66" s="38"/>
    </row>
    <row r="67" ht="35.1" hidden="1" customHeight="1" spans="1:25">
      <c r="A67" s="20">
        <v>50</v>
      </c>
      <c r="B67" s="20"/>
      <c r="C67" s="28" t="s">
        <v>116</v>
      </c>
      <c r="D67" s="20"/>
      <c r="E67" s="20"/>
      <c r="F67" s="17"/>
      <c r="G67" s="17"/>
      <c r="H67" s="17"/>
      <c r="I67" s="17"/>
      <c r="J67" s="17"/>
      <c r="K67" s="17"/>
      <c r="L67" s="17"/>
      <c r="M67" s="17"/>
      <c r="N67" s="17"/>
      <c r="O67" s="17"/>
      <c r="P67" s="17"/>
      <c r="Q67" s="17"/>
      <c r="R67" s="17"/>
      <c r="S67" s="17"/>
      <c r="T67" s="17"/>
      <c r="U67" s="17"/>
      <c r="V67" s="35" t="e">
        <f t="shared" si="1"/>
        <v>#DIV/0!</v>
      </c>
      <c r="W67" s="16"/>
      <c r="X67" s="17"/>
      <c r="Y67" s="38"/>
    </row>
    <row r="68" ht="35.1" hidden="1" customHeight="1" spans="1:25">
      <c r="A68" s="20">
        <v>51</v>
      </c>
      <c r="B68" s="20"/>
      <c r="C68" s="28" t="s">
        <v>117</v>
      </c>
      <c r="D68" s="20"/>
      <c r="E68" s="20"/>
      <c r="F68" s="17"/>
      <c r="G68" s="17"/>
      <c r="H68" s="17"/>
      <c r="I68" s="17"/>
      <c r="J68" s="17"/>
      <c r="K68" s="17"/>
      <c r="L68" s="17"/>
      <c r="M68" s="17"/>
      <c r="N68" s="17"/>
      <c r="O68" s="17"/>
      <c r="P68" s="17"/>
      <c r="Q68" s="17"/>
      <c r="R68" s="17"/>
      <c r="S68" s="17"/>
      <c r="T68" s="17"/>
      <c r="U68" s="17"/>
      <c r="V68" s="35" t="e">
        <f t="shared" si="1"/>
        <v>#DIV/0!</v>
      </c>
      <c r="W68" s="16"/>
      <c r="X68" s="17"/>
      <c r="Y68" s="38"/>
    </row>
    <row r="69" ht="35.1" hidden="1" customHeight="1" spans="1:25">
      <c r="A69" s="20">
        <v>52</v>
      </c>
      <c r="B69" s="20"/>
      <c r="C69" s="28" t="s">
        <v>118</v>
      </c>
      <c r="D69" s="20"/>
      <c r="E69" s="20"/>
      <c r="F69" s="17"/>
      <c r="G69" s="17"/>
      <c r="H69" s="17"/>
      <c r="I69" s="17"/>
      <c r="J69" s="17"/>
      <c r="K69" s="17"/>
      <c r="L69" s="17"/>
      <c r="M69" s="17"/>
      <c r="N69" s="17"/>
      <c r="O69" s="17"/>
      <c r="P69" s="17"/>
      <c r="Q69" s="17"/>
      <c r="R69" s="17"/>
      <c r="S69" s="17"/>
      <c r="T69" s="17"/>
      <c r="U69" s="17"/>
      <c r="V69" s="35" t="e">
        <f t="shared" si="1"/>
        <v>#DIV/0!</v>
      </c>
      <c r="W69" s="16"/>
      <c r="X69" s="17"/>
      <c r="Y69" s="38"/>
    </row>
    <row r="70" ht="35.1" hidden="1" customHeight="1" spans="1:25">
      <c r="A70" s="20">
        <v>53</v>
      </c>
      <c r="B70" s="20"/>
      <c r="C70" s="28" t="s">
        <v>119</v>
      </c>
      <c r="D70" s="20"/>
      <c r="E70" s="20"/>
      <c r="F70" s="17"/>
      <c r="G70" s="17"/>
      <c r="H70" s="17"/>
      <c r="I70" s="17"/>
      <c r="J70" s="17"/>
      <c r="K70" s="17"/>
      <c r="L70" s="17"/>
      <c r="M70" s="17"/>
      <c r="N70" s="17"/>
      <c r="O70" s="17"/>
      <c r="P70" s="17"/>
      <c r="Q70" s="17"/>
      <c r="R70" s="17"/>
      <c r="S70" s="17"/>
      <c r="T70" s="17"/>
      <c r="U70" s="17"/>
      <c r="V70" s="35" t="e">
        <f t="shared" si="1"/>
        <v>#DIV/0!</v>
      </c>
      <c r="W70" s="16"/>
      <c r="X70" s="17"/>
      <c r="Y70" s="38"/>
    </row>
    <row r="71" s="2" customFormat="1" ht="57" customHeight="1" spans="1:25">
      <c r="A71" s="22">
        <v>54</v>
      </c>
      <c r="B71" s="22"/>
      <c r="C71" s="28" t="s">
        <v>120</v>
      </c>
      <c r="D71" s="24" t="s">
        <v>121</v>
      </c>
      <c r="E71" s="22" t="s">
        <v>42</v>
      </c>
      <c r="F71" s="25">
        <f>G71+H71</f>
        <v>600</v>
      </c>
      <c r="G71" s="25">
        <v>200</v>
      </c>
      <c r="H71" s="25">
        <f>I71+J71+K71+L71+M71</f>
        <v>400</v>
      </c>
      <c r="I71" s="25"/>
      <c r="J71" s="25"/>
      <c r="K71" s="25">
        <v>400</v>
      </c>
      <c r="L71" s="25"/>
      <c r="M71" s="25"/>
      <c r="N71" s="25">
        <f>O71+P71</f>
        <v>285.68</v>
      </c>
      <c r="O71" s="25">
        <v>200</v>
      </c>
      <c r="P71" s="25">
        <v>85.68</v>
      </c>
      <c r="Q71" s="25"/>
      <c r="R71" s="25"/>
      <c r="S71" s="25">
        <v>85.68</v>
      </c>
      <c r="T71" s="25"/>
      <c r="U71" s="25"/>
      <c r="V71" s="36">
        <f t="shared" si="1"/>
        <v>0.476133333333333</v>
      </c>
      <c r="W71" s="37" t="s">
        <v>43</v>
      </c>
      <c r="X71" s="34" t="s">
        <v>122</v>
      </c>
      <c r="Y71" s="49"/>
    </row>
    <row r="72" s="2" customFormat="1" ht="57" customHeight="1" spans="1:25">
      <c r="A72" s="22"/>
      <c r="B72" s="22"/>
      <c r="C72" s="28" t="s">
        <v>120</v>
      </c>
      <c r="D72" s="24" t="s">
        <v>123</v>
      </c>
      <c r="E72" s="22" t="s">
        <v>42</v>
      </c>
      <c r="F72" s="25">
        <v>380</v>
      </c>
      <c r="G72" s="25">
        <v>200</v>
      </c>
      <c r="H72" s="25">
        <v>180</v>
      </c>
      <c r="I72" s="25"/>
      <c r="J72" s="25"/>
      <c r="K72" s="25">
        <v>180</v>
      </c>
      <c r="L72" s="25"/>
      <c r="M72" s="25"/>
      <c r="N72" s="25">
        <v>200</v>
      </c>
      <c r="O72" s="25">
        <v>200</v>
      </c>
      <c r="P72" s="25">
        <v>0</v>
      </c>
      <c r="Q72" s="25"/>
      <c r="R72" s="25"/>
      <c r="S72" s="25">
        <v>0</v>
      </c>
      <c r="T72" s="25"/>
      <c r="U72" s="25"/>
      <c r="V72" s="36">
        <v>0.52631579</v>
      </c>
      <c r="W72" s="37" t="s">
        <v>43</v>
      </c>
      <c r="X72" s="34" t="s">
        <v>124</v>
      </c>
      <c r="Y72" s="49"/>
    </row>
    <row r="73" s="2" customFormat="1" ht="35.1" customHeight="1" spans="1:25">
      <c r="A73" s="22">
        <v>55</v>
      </c>
      <c r="B73" s="40"/>
      <c r="C73" s="28" t="s">
        <v>125</v>
      </c>
      <c r="D73" s="22" t="s">
        <v>126</v>
      </c>
      <c r="E73" s="22" t="s">
        <v>42</v>
      </c>
      <c r="F73" s="25">
        <f>G73+H73</f>
        <v>100</v>
      </c>
      <c r="G73" s="19">
        <f>100-1.2244</f>
        <v>98.7756</v>
      </c>
      <c r="H73" s="25">
        <f>I73+J73+K73+L73+M73</f>
        <v>1.2244</v>
      </c>
      <c r="I73" s="25"/>
      <c r="J73" s="19">
        <v>1.2244</v>
      </c>
      <c r="K73" s="25"/>
      <c r="L73" s="25"/>
      <c r="M73" s="25"/>
      <c r="N73" s="25">
        <f>O73+P73</f>
        <v>0</v>
      </c>
      <c r="O73" s="25">
        <v>0</v>
      </c>
      <c r="P73" s="25">
        <f>Q73+R73+S73+T73+U73</f>
        <v>0</v>
      </c>
      <c r="Q73" s="25"/>
      <c r="R73" s="25"/>
      <c r="S73" s="25"/>
      <c r="T73" s="25"/>
      <c r="U73" s="25"/>
      <c r="V73" s="34">
        <f>N73/F73</f>
        <v>0</v>
      </c>
      <c r="W73" s="37" t="s">
        <v>49</v>
      </c>
      <c r="X73" s="37" t="s">
        <v>127</v>
      </c>
      <c r="Y73" s="49" t="s">
        <v>128</v>
      </c>
    </row>
    <row r="74" ht="35.1" hidden="1" customHeight="1" spans="1:25">
      <c r="A74" s="20">
        <v>56</v>
      </c>
      <c r="B74" s="20"/>
      <c r="C74" s="28" t="s">
        <v>129</v>
      </c>
      <c r="D74" s="20"/>
      <c r="E74" s="20"/>
      <c r="F74" s="17"/>
      <c r="G74" s="17"/>
      <c r="H74" s="17"/>
      <c r="I74" s="17"/>
      <c r="J74" s="17"/>
      <c r="K74" s="17"/>
      <c r="L74" s="17"/>
      <c r="M74" s="17"/>
      <c r="N74" s="17"/>
      <c r="O74" s="17"/>
      <c r="P74" s="17"/>
      <c r="Q74" s="17"/>
      <c r="R74" s="17"/>
      <c r="S74" s="17"/>
      <c r="T74" s="17"/>
      <c r="U74" s="17"/>
      <c r="V74" s="35" t="e">
        <f t="shared" ref="V73:V82" si="2">N74/F74</f>
        <v>#DIV/0!</v>
      </c>
      <c r="W74" s="16"/>
      <c r="X74" s="17"/>
      <c r="Y74" s="38"/>
    </row>
    <row r="75" ht="35.1" hidden="1" customHeight="1" spans="1:25">
      <c r="A75" s="20">
        <v>57</v>
      </c>
      <c r="B75" s="20"/>
      <c r="C75" s="28" t="s">
        <v>130</v>
      </c>
      <c r="D75" s="20"/>
      <c r="E75" s="20"/>
      <c r="F75" s="17"/>
      <c r="G75" s="17"/>
      <c r="H75" s="17"/>
      <c r="I75" s="17"/>
      <c r="J75" s="17"/>
      <c r="K75" s="17"/>
      <c r="L75" s="17"/>
      <c r="M75" s="17"/>
      <c r="N75" s="17"/>
      <c r="O75" s="17"/>
      <c r="P75" s="17"/>
      <c r="Q75" s="17"/>
      <c r="R75" s="17"/>
      <c r="S75" s="17"/>
      <c r="T75" s="17"/>
      <c r="U75" s="17"/>
      <c r="V75" s="35" t="e">
        <f t="shared" si="2"/>
        <v>#DIV/0!</v>
      </c>
      <c r="W75" s="16"/>
      <c r="X75" s="17"/>
      <c r="Y75" s="38"/>
    </row>
    <row r="76" s="2" customFormat="1" ht="131" customHeight="1" spans="1:25">
      <c r="A76" s="22">
        <v>58</v>
      </c>
      <c r="B76" s="40"/>
      <c r="C76" s="28" t="s">
        <v>131</v>
      </c>
      <c r="D76" s="22" t="s">
        <v>132</v>
      </c>
      <c r="E76" s="22" t="s">
        <v>42</v>
      </c>
      <c r="F76" s="25">
        <v>100</v>
      </c>
      <c r="G76" s="25">
        <v>100</v>
      </c>
      <c r="H76" s="25">
        <f>I76+J76+K76+L76+M76</f>
        <v>0</v>
      </c>
      <c r="I76" s="25"/>
      <c r="J76" s="25"/>
      <c r="K76" s="25"/>
      <c r="L76" s="25"/>
      <c r="M76" s="25"/>
      <c r="N76" s="25">
        <v>100</v>
      </c>
      <c r="O76" s="25">
        <v>100</v>
      </c>
      <c r="P76" s="25"/>
      <c r="Q76" s="25"/>
      <c r="R76" s="25"/>
      <c r="S76" s="25"/>
      <c r="T76" s="25"/>
      <c r="U76" s="25"/>
      <c r="V76" s="36">
        <v>1</v>
      </c>
      <c r="W76" s="37" t="s">
        <v>43</v>
      </c>
      <c r="X76" s="34" t="s">
        <v>133</v>
      </c>
      <c r="Y76" s="39"/>
    </row>
    <row r="77" ht="35.1" hidden="1" customHeight="1" spans="1:25">
      <c r="A77" s="20">
        <v>59</v>
      </c>
      <c r="B77" s="20"/>
      <c r="C77" s="28" t="s">
        <v>134</v>
      </c>
      <c r="D77" s="20"/>
      <c r="E77" s="20"/>
      <c r="F77" s="17"/>
      <c r="G77" s="17"/>
      <c r="H77" s="17"/>
      <c r="I77" s="17"/>
      <c r="J77" s="17"/>
      <c r="K77" s="17"/>
      <c r="L77" s="17"/>
      <c r="M77" s="17"/>
      <c r="N77" s="17"/>
      <c r="O77" s="17"/>
      <c r="P77" s="17"/>
      <c r="Q77" s="17"/>
      <c r="R77" s="17"/>
      <c r="S77" s="17"/>
      <c r="T77" s="17"/>
      <c r="U77" s="17"/>
      <c r="V77" s="35" t="e">
        <f t="shared" si="2"/>
        <v>#DIV/0!</v>
      </c>
      <c r="W77" s="16"/>
      <c r="X77" s="17"/>
      <c r="Y77" s="38"/>
    </row>
    <row r="78" ht="35.1" hidden="1" customHeight="1" spans="1:25">
      <c r="A78" s="20">
        <v>60</v>
      </c>
      <c r="B78" s="20"/>
      <c r="C78" s="41" t="s">
        <v>135</v>
      </c>
      <c r="D78" s="20"/>
      <c r="E78" s="20"/>
      <c r="F78" s="17"/>
      <c r="G78" s="17"/>
      <c r="H78" s="17"/>
      <c r="I78" s="17"/>
      <c r="J78" s="17"/>
      <c r="K78" s="17"/>
      <c r="L78" s="17"/>
      <c r="M78" s="17"/>
      <c r="N78" s="17"/>
      <c r="O78" s="17"/>
      <c r="P78" s="17"/>
      <c r="Q78" s="17"/>
      <c r="R78" s="17"/>
      <c r="S78" s="17"/>
      <c r="T78" s="17"/>
      <c r="U78" s="17"/>
      <c r="V78" s="35" t="e">
        <f t="shared" si="2"/>
        <v>#DIV/0!</v>
      </c>
      <c r="W78" s="16"/>
      <c r="X78" s="17"/>
      <c r="Y78" s="38"/>
    </row>
    <row r="79" s="2" customFormat="1" ht="35.1" customHeight="1" spans="1:25">
      <c r="A79" s="22">
        <v>61</v>
      </c>
      <c r="B79" s="22" t="s">
        <v>136</v>
      </c>
      <c r="C79" s="21" t="s">
        <v>137</v>
      </c>
      <c r="D79" s="22" t="s">
        <v>138</v>
      </c>
      <c r="E79" s="22" t="s">
        <v>42</v>
      </c>
      <c r="F79" s="25">
        <f>G79+H79</f>
        <v>2183.6252</v>
      </c>
      <c r="G79" s="25">
        <v>1951.2</v>
      </c>
      <c r="H79" s="25">
        <f>I79+J79+K79+L79+M79</f>
        <v>232.4252</v>
      </c>
      <c r="I79" s="25">
        <v>0</v>
      </c>
      <c r="J79" s="25">
        <v>145</v>
      </c>
      <c r="K79" s="25">
        <v>72.1252</v>
      </c>
      <c r="L79" s="25">
        <v>15.3</v>
      </c>
      <c r="M79" s="25">
        <v>0</v>
      </c>
      <c r="N79" s="25">
        <f>O79+P79</f>
        <v>1855.090052</v>
      </c>
      <c r="O79" s="25">
        <v>1855.090052</v>
      </c>
      <c r="P79" s="25">
        <f>Q79+R79+S79+T79+U79</f>
        <v>0</v>
      </c>
      <c r="Q79" s="25">
        <v>0</v>
      </c>
      <c r="R79" s="25">
        <v>0</v>
      </c>
      <c r="S79" s="25">
        <v>0</v>
      </c>
      <c r="T79" s="25">
        <v>0</v>
      </c>
      <c r="U79" s="25"/>
      <c r="V79" s="36">
        <f t="shared" si="2"/>
        <v>0.849545999011186</v>
      </c>
      <c r="W79" s="37" t="s">
        <v>43</v>
      </c>
      <c r="X79" s="34" t="s">
        <v>139</v>
      </c>
      <c r="Y79" s="39"/>
    </row>
    <row r="80" ht="90" customHeight="1" spans="1:25">
      <c r="A80" s="20">
        <v>62</v>
      </c>
      <c r="B80" s="20" t="s">
        <v>140</v>
      </c>
      <c r="C80" s="41" t="s">
        <v>108</v>
      </c>
      <c r="D80" s="22" t="s">
        <v>141</v>
      </c>
      <c r="E80" s="22" t="s">
        <v>42</v>
      </c>
      <c r="F80" s="18">
        <f>G80+H80</f>
        <v>6281.6537</v>
      </c>
      <c r="G80" s="18">
        <v>2810</v>
      </c>
      <c r="H80" s="18">
        <f>I80+J80+K80+L80+M80</f>
        <v>3471.6537</v>
      </c>
      <c r="I80" s="18">
        <v>0</v>
      </c>
      <c r="J80" s="18">
        <v>0</v>
      </c>
      <c r="K80" s="18">
        <v>0</v>
      </c>
      <c r="L80" s="48">
        <v>3471.6537</v>
      </c>
      <c r="M80" s="18">
        <v>0</v>
      </c>
      <c r="N80" s="18">
        <f>O80+P80</f>
        <v>5269.38</v>
      </c>
      <c r="O80" s="18">
        <v>2269.38</v>
      </c>
      <c r="P80" s="18">
        <f>Q80+R80+S80+T80+U80</f>
        <v>3000</v>
      </c>
      <c r="Q80" s="18">
        <v>0</v>
      </c>
      <c r="R80" s="18">
        <v>0</v>
      </c>
      <c r="S80" s="18">
        <v>0</v>
      </c>
      <c r="T80" s="48">
        <v>3000</v>
      </c>
      <c r="U80" s="18">
        <v>0</v>
      </c>
      <c r="V80" s="35">
        <f t="shared" si="2"/>
        <v>0.838852355073315</v>
      </c>
      <c r="W80" s="16" t="s">
        <v>43</v>
      </c>
      <c r="X80" s="17" t="s">
        <v>142</v>
      </c>
      <c r="Y80" s="38"/>
    </row>
    <row r="81" ht="91" customHeight="1" spans="1:25">
      <c r="A81" s="20"/>
      <c r="B81" s="42"/>
      <c r="C81" s="41" t="s">
        <v>108</v>
      </c>
      <c r="D81" s="22" t="s">
        <v>143</v>
      </c>
      <c r="E81" s="22" t="s">
        <v>42</v>
      </c>
      <c r="F81" s="18">
        <f>G81+H81</f>
        <v>2382.954</v>
      </c>
      <c r="G81" s="18">
        <v>1500</v>
      </c>
      <c r="H81" s="18">
        <f>I81+J81+K81+L81+M81</f>
        <v>882.954</v>
      </c>
      <c r="I81" s="18">
        <v>0</v>
      </c>
      <c r="J81" s="18">
        <v>0</v>
      </c>
      <c r="K81" s="18">
        <v>0</v>
      </c>
      <c r="L81" s="18">
        <v>882.954</v>
      </c>
      <c r="M81" s="18">
        <v>0</v>
      </c>
      <c r="N81" s="18">
        <f>O81+P81</f>
        <v>1900</v>
      </c>
      <c r="O81" s="18">
        <v>1500</v>
      </c>
      <c r="P81" s="18">
        <f>Q81+R81+S81+T81+U81</f>
        <v>400</v>
      </c>
      <c r="Q81" s="18">
        <v>0</v>
      </c>
      <c r="R81" s="18">
        <v>0</v>
      </c>
      <c r="S81" s="18">
        <v>0</v>
      </c>
      <c r="T81" s="18">
        <v>400</v>
      </c>
      <c r="U81" s="18">
        <v>0</v>
      </c>
      <c r="V81" s="35">
        <f t="shared" si="2"/>
        <v>0.797329700867075</v>
      </c>
      <c r="W81" s="16" t="s">
        <v>43</v>
      </c>
      <c r="X81" s="17" t="s">
        <v>144</v>
      </c>
      <c r="Y81" s="38"/>
    </row>
    <row r="82" ht="35.1" hidden="1" customHeight="1" spans="1:25">
      <c r="A82" s="20">
        <v>63</v>
      </c>
      <c r="B82" s="42" t="s">
        <v>145</v>
      </c>
      <c r="C82" s="23" t="s">
        <v>146</v>
      </c>
      <c r="D82" s="20"/>
      <c r="E82" s="20"/>
      <c r="F82" s="17"/>
      <c r="G82" s="17"/>
      <c r="H82" s="17"/>
      <c r="I82" s="17"/>
      <c r="J82" s="17"/>
      <c r="K82" s="17"/>
      <c r="L82" s="17"/>
      <c r="M82" s="17"/>
      <c r="N82" s="17"/>
      <c r="O82" s="17"/>
      <c r="P82" s="17"/>
      <c r="Q82" s="17"/>
      <c r="R82" s="17"/>
      <c r="S82" s="17"/>
      <c r="T82" s="17"/>
      <c r="U82" s="17"/>
      <c r="V82" s="35" t="e">
        <f t="shared" si="2"/>
        <v>#DIV/0!</v>
      </c>
      <c r="W82" s="16"/>
      <c r="X82" s="16"/>
      <c r="Y82" s="38"/>
    </row>
    <row r="83" ht="35.1" hidden="1" customHeight="1" spans="1:25">
      <c r="A83" s="20">
        <v>64</v>
      </c>
      <c r="B83" s="43" t="s">
        <v>147</v>
      </c>
      <c r="C83" s="41" t="s">
        <v>148</v>
      </c>
      <c r="D83" s="20"/>
      <c r="E83" s="20"/>
      <c r="F83" s="17"/>
      <c r="G83" s="17"/>
      <c r="H83" s="17"/>
      <c r="I83" s="17"/>
      <c r="J83" s="17"/>
      <c r="K83" s="17"/>
      <c r="L83" s="17"/>
      <c r="M83" s="17"/>
      <c r="N83" s="17"/>
      <c r="O83" s="17"/>
      <c r="P83" s="17"/>
      <c r="Q83" s="17"/>
      <c r="R83" s="17"/>
      <c r="S83" s="17"/>
      <c r="T83" s="17"/>
      <c r="U83" s="17"/>
      <c r="V83" s="35" t="e">
        <f t="shared" ref="V83:V88" si="3">N83/F83</f>
        <v>#DIV/0!</v>
      </c>
      <c r="W83" s="16"/>
      <c r="X83" s="16"/>
      <c r="Y83" s="38"/>
    </row>
    <row r="84" ht="35.1" hidden="1" customHeight="1" spans="1:25">
      <c r="A84" s="20">
        <v>65</v>
      </c>
      <c r="B84" s="44"/>
      <c r="C84" s="41" t="s">
        <v>149</v>
      </c>
      <c r="D84" s="20"/>
      <c r="E84" s="20"/>
      <c r="F84" s="17"/>
      <c r="G84" s="17"/>
      <c r="H84" s="17"/>
      <c r="I84" s="17"/>
      <c r="J84" s="17"/>
      <c r="K84" s="17"/>
      <c r="L84" s="17"/>
      <c r="M84" s="17"/>
      <c r="N84" s="17"/>
      <c r="O84" s="17"/>
      <c r="P84" s="17"/>
      <c r="Q84" s="17"/>
      <c r="R84" s="17"/>
      <c r="S84" s="17"/>
      <c r="T84" s="17"/>
      <c r="U84" s="17"/>
      <c r="V84" s="35" t="e">
        <f t="shared" si="3"/>
        <v>#DIV/0!</v>
      </c>
      <c r="W84" s="16"/>
      <c r="X84" s="16"/>
      <c r="Y84" s="38"/>
    </row>
    <row r="85" ht="35.1" hidden="1" customHeight="1" spans="1:25">
      <c r="A85" s="20">
        <v>66</v>
      </c>
      <c r="B85" s="42" t="s">
        <v>150</v>
      </c>
      <c r="C85" s="41" t="s">
        <v>53</v>
      </c>
      <c r="D85" s="20"/>
      <c r="E85" s="20"/>
      <c r="F85" s="17"/>
      <c r="G85" s="17"/>
      <c r="H85" s="17"/>
      <c r="I85" s="17"/>
      <c r="J85" s="17"/>
      <c r="K85" s="17"/>
      <c r="L85" s="17"/>
      <c r="M85" s="17"/>
      <c r="N85" s="17"/>
      <c r="O85" s="17"/>
      <c r="P85" s="17"/>
      <c r="Q85" s="17"/>
      <c r="R85" s="17"/>
      <c r="S85" s="17"/>
      <c r="T85" s="17"/>
      <c r="U85" s="17"/>
      <c r="V85" s="35" t="e">
        <f t="shared" si="3"/>
        <v>#DIV/0!</v>
      </c>
      <c r="W85" s="16"/>
      <c r="X85" s="16"/>
      <c r="Y85" s="38"/>
    </row>
    <row r="86" ht="35.1" hidden="1" customHeight="1" spans="1:25">
      <c r="A86" s="20">
        <v>67</v>
      </c>
      <c r="B86" s="20" t="s">
        <v>151</v>
      </c>
      <c r="C86" s="41" t="s">
        <v>53</v>
      </c>
      <c r="D86" s="20"/>
      <c r="E86" s="20"/>
      <c r="F86" s="17"/>
      <c r="G86" s="17"/>
      <c r="H86" s="17"/>
      <c r="I86" s="17"/>
      <c r="J86" s="17"/>
      <c r="K86" s="17"/>
      <c r="L86" s="17"/>
      <c r="M86" s="17"/>
      <c r="N86" s="17"/>
      <c r="O86" s="17"/>
      <c r="P86" s="17"/>
      <c r="Q86" s="17"/>
      <c r="R86" s="17"/>
      <c r="S86" s="17"/>
      <c r="T86" s="17"/>
      <c r="U86" s="17"/>
      <c r="V86" s="35" t="e">
        <f t="shared" si="3"/>
        <v>#DIV/0!</v>
      </c>
      <c r="W86" s="16"/>
      <c r="X86" s="16"/>
      <c r="Y86" s="38"/>
    </row>
    <row r="87" ht="35.1" hidden="1" customHeight="1" spans="1:25">
      <c r="A87" s="20">
        <v>68</v>
      </c>
      <c r="B87" s="43" t="s">
        <v>152</v>
      </c>
      <c r="C87" s="23" t="s">
        <v>153</v>
      </c>
      <c r="D87" s="20"/>
      <c r="E87" s="20"/>
      <c r="F87" s="17"/>
      <c r="G87" s="17"/>
      <c r="H87" s="17"/>
      <c r="I87" s="17"/>
      <c r="J87" s="17"/>
      <c r="K87" s="17"/>
      <c r="L87" s="17"/>
      <c r="M87" s="17"/>
      <c r="N87" s="17"/>
      <c r="O87" s="17"/>
      <c r="P87" s="17"/>
      <c r="Q87" s="17"/>
      <c r="R87" s="17"/>
      <c r="S87" s="17"/>
      <c r="T87" s="17"/>
      <c r="U87" s="17"/>
      <c r="V87" s="35" t="e">
        <f t="shared" si="3"/>
        <v>#DIV/0!</v>
      </c>
      <c r="W87" s="16"/>
      <c r="X87" s="16"/>
      <c r="Y87" s="38"/>
    </row>
    <row r="88" ht="35.1" hidden="1" customHeight="1" spans="1:25">
      <c r="A88" s="20">
        <v>69</v>
      </c>
      <c r="B88" s="44"/>
      <c r="C88" s="45" t="s">
        <v>154</v>
      </c>
      <c r="D88" s="20"/>
      <c r="E88" s="20"/>
      <c r="F88" s="17"/>
      <c r="G88" s="17"/>
      <c r="H88" s="17"/>
      <c r="I88" s="17"/>
      <c r="J88" s="17"/>
      <c r="K88" s="17"/>
      <c r="L88" s="17"/>
      <c r="M88" s="17"/>
      <c r="N88" s="17"/>
      <c r="O88" s="17"/>
      <c r="P88" s="17"/>
      <c r="Q88" s="17"/>
      <c r="R88" s="17"/>
      <c r="S88" s="17"/>
      <c r="T88" s="17"/>
      <c r="U88" s="17"/>
      <c r="V88" s="35" t="e">
        <f t="shared" si="3"/>
        <v>#DIV/0!</v>
      </c>
      <c r="W88" s="16"/>
      <c r="X88" s="16"/>
      <c r="Y88" s="38"/>
    </row>
    <row r="89" ht="87" customHeight="1" spans="1:25">
      <c r="A89" s="46" t="s">
        <v>155</v>
      </c>
      <c r="B89" s="46"/>
      <c r="C89" s="47"/>
      <c r="D89" s="3"/>
      <c r="E89" s="3"/>
      <c r="F89" s="47"/>
      <c r="G89" s="47"/>
      <c r="H89" s="47"/>
      <c r="I89" s="47"/>
      <c r="J89" s="47"/>
      <c r="K89" s="47"/>
      <c r="L89" s="47"/>
      <c r="M89" s="47"/>
      <c r="N89" s="47"/>
      <c r="O89" s="47"/>
      <c r="P89" s="47"/>
      <c r="Q89" s="47"/>
      <c r="R89" s="47"/>
      <c r="S89" s="47"/>
      <c r="T89" s="47"/>
      <c r="U89" s="47"/>
      <c r="V89" s="47"/>
      <c r="W89" s="47"/>
      <c r="X89" s="47"/>
      <c r="Y89" s="47"/>
    </row>
  </sheetData>
  <autoFilter ref="A7:Y89">
    <filterColumn colId="5">
      <filters>
        <filter val="224.94"/>
        <filter val="2,382.95"/>
        <filter val="322.16"/>
        <filter val="2,183.63"/>
        <filter val="6,281.65"/>
        <filter val="1,215.62"/>
        <filter val="68.00"/>
        <filter val="100.00"/>
        <filter val="150.00"/>
        <filter val="200.00"/>
        <filter val="222.00"/>
        <filter val="360.00"/>
        <filter val="380.00"/>
        <filter val="600.00"/>
        <filter val="1,267.94"/>
        <filter val="46.06"/>
        <filter val="填报说明：&#10;1.“其他农业农村项目”、“其他水利项目”、“其他林业项目”的省级涉农资金安排金额和使用金额应为0，此项仅填报市县涉农资金用于省级涉农资金支持范围以外的涉农项目情况。&#10;2.C列、F列“其他资金”指与省级涉农资金投向同一政策或项目的中央、市县财政资金和其他资金，全市合计数应与附件3中“资金使用情况”的相关中央资金、相关市县资金、其他资金之和相等。&#10;3.L列“已实现的绩效目标情况”按一级项目填报绩效目标完成具体情况，应有具体数据支撑，直观展示资金使用成效，不得简单填报“已完成省级下达目标”等内容。各省级部门主管项目小计、合计一行无需汇总填报绩效目标情况。&#10;4.请勿自行修改或增加一级项目。&#10;"/>
      </filters>
    </filterColumn>
    <extLst/>
  </autoFilter>
  <mergeCells count="20">
    <mergeCell ref="A2:Y2"/>
    <mergeCell ref="F4:M4"/>
    <mergeCell ref="N4:U4"/>
    <mergeCell ref="A7:E7"/>
    <mergeCell ref="A89:Y89"/>
    <mergeCell ref="A4:A5"/>
    <mergeCell ref="B4:B5"/>
    <mergeCell ref="B8:B37"/>
    <mergeCell ref="B38:B57"/>
    <mergeCell ref="B58:B78"/>
    <mergeCell ref="B83:B84"/>
    <mergeCell ref="B87:B88"/>
    <mergeCell ref="C4:C5"/>
    <mergeCell ref="C8:C10"/>
    <mergeCell ref="C11:C13"/>
    <mergeCell ref="D4:D5"/>
    <mergeCell ref="E4:E5"/>
    <mergeCell ref="V4:V5"/>
    <mergeCell ref="X4:X5"/>
    <mergeCell ref="Y4:Y5"/>
  </mergeCells>
  <dataValidations count="2">
    <dataValidation allowBlank="1" showInputMessage="1" showErrorMessage="1" sqref="C20 C21 C22 C27 C28 C29 C30 C31 C32 C36 C23:C26 C33:C35"/>
    <dataValidation type="list" allowBlank="1" showInputMessage="1" showErrorMessage="1" sqref="W27 W52 W53 W67 W71 W72 W73 W76 W81 W82 W8:W13 W14:W16 W17:W21 W22:W26 W28:W35 W36:W37 W38:W40 W41:W43 W44:W45 W46:W49 W50:W51 W54:W63 W64:W66 W68:W70 W74:W75 W77:W78 W79:W80 W83:W84 W85:W86 W87:W88">
      <formula1>"已完工（完成）,建设（实施）中,未开工（实施）"</formula1>
    </dataValidation>
  </dataValidations>
  <printOptions horizontalCentered="1"/>
  <pageMargins left="0.66875" right="0.66875" top="0.708333333333333" bottom="0.590277777777778" header="0.511805555555556" footer="0.511805555555556"/>
  <pageSetup paperSize="8" scale="37"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蔡安琪</dc:creator>
  <cp:lastModifiedBy>林敬添</cp:lastModifiedBy>
  <dcterms:created xsi:type="dcterms:W3CDTF">2023-02-10T09:49:00Z</dcterms:created>
  <dcterms:modified xsi:type="dcterms:W3CDTF">2024-05-11T09:35:31Z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0A2147825864493B801E330219499422</vt:lpwstr>
  </property>
</Properties>
</file>